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oranmladenovic/Downloads/"/>
    </mc:Choice>
  </mc:AlternateContent>
  <xr:revisionPtr revIDLastSave="0" documentId="8_{31C224DC-1DB0-1543-A30E-871AA37344F8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farm " sheetId="4" r:id="rId1"/>
    <sheet name="Kontrole i kalibratori " sheetId="5" r:id="rId2"/>
    <sheet name="Tecnosti za BT1500" sheetId="6" r:id="rId3"/>
  </sheets>
  <definedNames>
    <definedName name="_xlnm.Print_Area" localSheetId="0">'Eurofarm 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G28" i="4" s="1"/>
  <c r="F22" i="4"/>
  <c r="G22" i="4" s="1"/>
  <c r="F19" i="4"/>
  <c r="G19" i="4" s="1"/>
  <c r="F3" i="4"/>
  <c r="G3" i="4" s="1"/>
  <c r="H3" i="4" s="1"/>
  <c r="J3" i="4" s="1"/>
  <c r="L3" i="4" s="1"/>
  <c r="H19" i="4" l="1"/>
  <c r="J19" i="4" s="1"/>
  <c r="L19" i="4" s="1"/>
  <c r="H22" i="4"/>
  <c r="J22" i="4" s="1"/>
  <c r="L22" i="4" s="1"/>
  <c r="H28" i="4"/>
  <c r="J28" i="4" s="1"/>
  <c r="L28" i="4" s="1"/>
  <c r="J62" i="4"/>
  <c r="D5" i="6" l="1"/>
  <c r="D4" i="6"/>
  <c r="D3" i="6"/>
  <c r="F12" i="4"/>
  <c r="G12" i="4" s="1"/>
  <c r="H12" i="4" s="1"/>
  <c r="J12" i="4" s="1"/>
  <c r="L12" i="4" s="1"/>
  <c r="F62" i="4"/>
  <c r="G62" i="4" s="1"/>
  <c r="F61" i="4"/>
  <c r="G61" i="4" s="1"/>
  <c r="H61" i="4" s="1"/>
  <c r="J61" i="4" s="1"/>
  <c r="F60" i="4"/>
  <c r="G60" i="4" s="1"/>
  <c r="H60" i="4" s="1"/>
  <c r="J60" i="4" s="1"/>
  <c r="F59" i="4"/>
  <c r="G59" i="4" s="1"/>
  <c r="H59" i="4" s="1"/>
  <c r="J59" i="4" s="1"/>
  <c r="F58" i="4"/>
  <c r="G58" i="4" s="1"/>
  <c r="H58" i="4" s="1"/>
  <c r="J58" i="4" s="1"/>
  <c r="F57" i="4"/>
  <c r="G57" i="4" s="1"/>
  <c r="H57" i="4" s="1"/>
  <c r="J57" i="4" s="1"/>
  <c r="F56" i="4"/>
  <c r="G56" i="4" s="1"/>
  <c r="H56" i="4" s="1"/>
  <c r="J56" i="4" s="1"/>
  <c r="F55" i="4"/>
  <c r="G55" i="4" s="1"/>
  <c r="H55" i="4" s="1"/>
  <c r="J55" i="4" s="1"/>
  <c r="F54" i="4"/>
  <c r="G54" i="4" s="1"/>
  <c r="H54" i="4" s="1"/>
  <c r="J54" i="4" s="1"/>
  <c r="F53" i="4"/>
  <c r="G53" i="4" s="1"/>
  <c r="H53" i="4" s="1"/>
  <c r="J53" i="4" s="1"/>
  <c r="F52" i="4"/>
  <c r="G52" i="4" s="1"/>
  <c r="H52" i="4" s="1"/>
  <c r="J52" i="4" s="1"/>
  <c r="F51" i="4"/>
  <c r="G51" i="4" s="1"/>
  <c r="H51" i="4" s="1"/>
  <c r="J51" i="4" s="1"/>
  <c r="F50" i="4"/>
  <c r="G50" i="4" s="1"/>
  <c r="H50" i="4" s="1"/>
  <c r="J50" i="4" s="1"/>
  <c r="F49" i="4"/>
  <c r="G49" i="4" s="1"/>
  <c r="F48" i="4"/>
  <c r="G48" i="4" s="1"/>
  <c r="H48" i="4" s="1"/>
  <c r="J48" i="4" s="1"/>
  <c r="F47" i="4"/>
  <c r="F46" i="4"/>
  <c r="G46" i="4" s="1"/>
  <c r="H46" i="4" s="1"/>
  <c r="J46" i="4" s="1"/>
  <c r="F45" i="4"/>
  <c r="G45" i="4" s="1"/>
  <c r="H45" i="4" s="1"/>
  <c r="J45" i="4" s="1"/>
  <c r="F44" i="4"/>
  <c r="G44" i="4" s="1"/>
  <c r="H44" i="4" s="1"/>
  <c r="J44" i="4" s="1"/>
  <c r="F42" i="4"/>
  <c r="G42" i="4" s="1"/>
  <c r="F41" i="4"/>
  <c r="G41" i="4" s="1"/>
  <c r="J41" i="4" s="1"/>
  <c r="L41" i="4" s="1"/>
  <c r="F40" i="4"/>
  <c r="G40" i="4" s="1"/>
  <c r="J40" i="4" s="1"/>
  <c r="L40" i="4" s="1"/>
  <c r="F39" i="4"/>
  <c r="G39" i="4" s="1"/>
  <c r="J39" i="4" s="1"/>
  <c r="L39" i="4" s="1"/>
  <c r="F38" i="4"/>
  <c r="G38" i="4" s="1"/>
  <c r="H38" i="4" s="1"/>
  <c r="J38" i="4" s="1"/>
  <c r="L38" i="4" s="1"/>
  <c r="F37" i="4"/>
  <c r="G37" i="4" s="1"/>
  <c r="H37" i="4" s="1"/>
  <c r="J37" i="4" s="1"/>
  <c r="L37" i="4" s="1"/>
  <c r="F35" i="4"/>
  <c r="G35" i="4" s="1"/>
  <c r="H35" i="4" s="1"/>
  <c r="F34" i="4"/>
  <c r="G34" i="4" s="1"/>
  <c r="H34" i="4" s="1"/>
  <c r="F33" i="4"/>
  <c r="G33" i="4" s="1"/>
  <c r="H33" i="4" s="1"/>
  <c r="F32" i="4"/>
  <c r="G32" i="4" s="1"/>
  <c r="H32" i="4" s="1"/>
  <c r="F31" i="4"/>
  <c r="G31" i="4" s="1"/>
  <c r="H31" i="4" s="1"/>
  <c r="F30" i="4"/>
  <c r="G30" i="4" s="1"/>
  <c r="F29" i="4"/>
  <c r="G29" i="4" s="1"/>
  <c r="H29" i="4" s="1"/>
  <c r="F27" i="4"/>
  <c r="G27" i="4" s="1"/>
  <c r="F26" i="4"/>
  <c r="G26" i="4" s="1"/>
  <c r="F25" i="4"/>
  <c r="G25" i="4" s="1"/>
  <c r="F24" i="4"/>
  <c r="G24" i="4" s="1"/>
  <c r="F23" i="4"/>
  <c r="G23" i="4" s="1"/>
  <c r="H23" i="4" s="1"/>
  <c r="J23" i="4" s="1"/>
  <c r="L23" i="4" s="1"/>
  <c r="F21" i="4"/>
  <c r="G21" i="4" s="1"/>
  <c r="F20" i="4"/>
  <c r="G20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1" i="4"/>
  <c r="G11" i="4" s="1"/>
  <c r="H11" i="4" s="1"/>
  <c r="J11" i="4" s="1"/>
  <c r="L11" i="4" s="1"/>
  <c r="F10" i="4"/>
  <c r="G10" i="4" s="1"/>
  <c r="H10" i="4" s="1"/>
  <c r="J10" i="4" s="1"/>
  <c r="L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H4" i="4" s="1"/>
  <c r="J4" i="4" s="1"/>
  <c r="L4" i="4" s="1"/>
  <c r="F2" i="4"/>
  <c r="G2" i="4" s="1"/>
  <c r="H2" i="4" s="1"/>
  <c r="J2" i="4" s="1"/>
  <c r="L2" i="4" s="1"/>
  <c r="H5" i="4" l="1"/>
  <c r="J5" i="4" s="1"/>
  <c r="L5" i="4" s="1"/>
  <c r="H18" i="4"/>
  <c r="J18" i="4" s="1"/>
  <c r="L18" i="4" s="1"/>
  <c r="H15" i="4"/>
  <c r="J15" i="4" s="1"/>
  <c r="L15" i="4" s="1"/>
  <c r="H20" i="4"/>
  <c r="J20" i="4" s="1"/>
  <c r="L20" i="4" s="1"/>
  <c r="H25" i="4"/>
  <c r="J25" i="4" s="1"/>
  <c r="L25" i="4" s="1"/>
  <c r="H9" i="4"/>
  <c r="J9" i="4" s="1"/>
  <c r="L9" i="4" s="1"/>
  <c r="H24" i="4"/>
  <c r="J24" i="4" s="1"/>
  <c r="L24" i="4" s="1"/>
  <c r="H7" i="4"/>
  <c r="J7" i="4" s="1"/>
  <c r="L7" i="4" s="1"/>
  <c r="H16" i="4"/>
  <c r="J16" i="4" s="1"/>
  <c r="L16" i="4" s="1"/>
  <c r="H21" i="4"/>
  <c r="J21" i="4" s="1"/>
  <c r="L21" i="4" s="1"/>
  <c r="H26" i="4"/>
  <c r="J26" i="4" s="1"/>
  <c r="L26" i="4" s="1"/>
  <c r="H14" i="4"/>
  <c r="J14" i="4" s="1"/>
  <c r="L14" i="4" s="1"/>
  <c r="H6" i="4"/>
  <c r="J6" i="4" s="1"/>
  <c r="L6" i="4" s="1"/>
  <c r="H8" i="4"/>
  <c r="J8" i="4" s="1"/>
  <c r="L8" i="4" s="1"/>
  <c r="H13" i="4"/>
  <c r="J13" i="4" s="1"/>
  <c r="L13" i="4" s="1"/>
  <c r="H17" i="4"/>
  <c r="J17" i="4" s="1"/>
  <c r="L17" i="4" s="1"/>
  <c r="H27" i="4"/>
  <c r="J27" i="4" s="1"/>
  <c r="L27" i="4" s="1"/>
  <c r="J42" i="4"/>
  <c r="J31" i="4"/>
  <c r="L31" i="4" s="1"/>
  <c r="J34" i="4"/>
  <c r="L34" i="4" s="1"/>
  <c r="J30" i="4"/>
  <c r="L30" i="4" s="1"/>
  <c r="J35" i="4"/>
  <c r="L35" i="4" s="1"/>
  <c r="J32" i="4"/>
  <c r="L32" i="4" s="1"/>
  <c r="J29" i="4"/>
  <c r="L29" i="4" s="1"/>
  <c r="J33" i="4"/>
  <c r="L33" i="4" s="1"/>
</calcChain>
</file>

<file path=xl/sharedStrings.xml><?xml version="1.0" encoding="utf-8"?>
<sst xmlns="http://schemas.openxmlformats.org/spreadsheetml/2006/main" count="430" uniqueCount="323">
  <si>
    <r>
      <rPr>
        <b/>
        <sz val="8"/>
        <rFont val="Arial"/>
        <family val="2"/>
        <charset val="238"/>
      </rPr>
      <t>Cat.-No.</t>
    </r>
  </si>
  <si>
    <r>
      <rPr>
        <b/>
        <sz val="8"/>
        <rFont val="Arial"/>
        <family val="2"/>
        <charset val="238"/>
      </rPr>
      <t>Item</t>
    </r>
  </si>
  <si>
    <r>
      <rPr>
        <b/>
        <sz val="8"/>
        <rFont val="Arial"/>
        <family val="2"/>
        <charset val="238"/>
      </rPr>
      <t>Kit Size</t>
    </r>
  </si>
  <si>
    <r>
      <rPr>
        <sz val="9"/>
        <rFont val="Arial"/>
        <family val="2"/>
        <charset val="238"/>
      </rPr>
      <t>1 0210 99 10 026</t>
    </r>
  </si>
  <si>
    <r>
      <rPr>
        <sz val="9"/>
        <rFont val="Arial"/>
        <family val="2"/>
        <charset val="238"/>
      </rPr>
      <t>6x100mL</t>
    </r>
  </si>
  <si>
    <r>
      <rPr>
        <sz val="9"/>
        <rFont val="Arial"/>
        <family val="2"/>
        <charset val="238"/>
      </rPr>
      <t>Albumin  FS</t>
    </r>
  </si>
  <si>
    <r>
      <rPr>
        <sz val="9"/>
        <rFont val="Arial"/>
        <family val="2"/>
        <charset val="238"/>
      </rPr>
      <t>1 0220 99 10 026</t>
    </r>
  </si>
  <si>
    <r>
      <rPr>
        <sz val="9"/>
        <rFont val="Arial"/>
        <family val="2"/>
        <charset val="238"/>
      </rPr>
      <t>5x25mL/1x25mL</t>
    </r>
  </si>
  <si>
    <r>
      <rPr>
        <sz val="9"/>
        <rFont val="Arial"/>
        <family val="2"/>
        <charset val="238"/>
      </rPr>
      <t>4x20mL/2x8mL</t>
    </r>
  </si>
  <si>
    <r>
      <rPr>
        <sz val="9"/>
        <rFont val="Arial"/>
        <family val="2"/>
        <charset val="238"/>
      </rPr>
      <t>2x20mL/1x8mL</t>
    </r>
  </si>
  <si>
    <r>
      <rPr>
        <sz val="9"/>
        <rFont val="Arial"/>
        <family val="2"/>
        <charset val="238"/>
      </rPr>
      <t>1 0401 99 10 021</t>
    </r>
  </si>
  <si>
    <r>
      <rPr>
        <sz val="9"/>
        <rFont val="Arial"/>
        <family val="2"/>
        <charset val="238"/>
      </rPr>
      <t>5x20mL/1x25mL</t>
    </r>
  </si>
  <si>
    <r>
      <rPr>
        <sz val="9"/>
        <rFont val="Arial"/>
        <family val="2"/>
        <charset val="238"/>
      </rPr>
      <t>5x80mL/1x100mL</t>
    </r>
  </si>
  <si>
    <r>
      <rPr>
        <sz val="9"/>
        <rFont val="Arial"/>
        <family val="2"/>
        <charset val="238"/>
      </rPr>
      <t>4x20mL/2x10mL</t>
    </r>
  </si>
  <si>
    <r>
      <rPr>
        <sz val="9"/>
        <rFont val="Arial"/>
        <family val="2"/>
        <charset val="238"/>
      </rPr>
      <t>Alpha-Amylase CC FS</t>
    </r>
  </si>
  <si>
    <r>
      <rPr>
        <sz val="9"/>
        <rFont val="Arial"/>
        <family val="2"/>
        <charset val="238"/>
      </rPr>
      <t>Pancreatic amylase CC FS</t>
    </r>
  </si>
  <si>
    <r>
      <rPr>
        <sz val="9"/>
        <rFont val="Arial"/>
        <family val="2"/>
        <charset val="238"/>
      </rPr>
      <t>Bilirubin Auto Total FS</t>
    </r>
  </si>
  <si>
    <r>
      <rPr>
        <sz val="9"/>
        <rFont val="Arial"/>
        <family val="2"/>
        <charset val="238"/>
      </rPr>
      <t>1 0811 99 10 026</t>
    </r>
  </si>
  <si>
    <r>
      <rPr>
        <sz val="9"/>
        <rFont val="Arial"/>
        <family val="2"/>
        <charset val="238"/>
      </rPr>
      <t>Bilirubin Auto Direct FS</t>
    </r>
  </si>
  <si>
    <r>
      <rPr>
        <sz val="9"/>
        <rFont val="Arial"/>
        <family val="2"/>
        <charset val="238"/>
      </rPr>
      <t>1 0821 99 10 026</t>
    </r>
  </si>
  <si>
    <r>
      <rPr>
        <sz val="9"/>
        <rFont val="Arial"/>
        <family val="2"/>
        <charset val="238"/>
      </rPr>
      <t>1 1121 99 10 021</t>
    </r>
  </si>
  <si>
    <r>
      <rPr>
        <sz val="9"/>
        <rFont val="Arial"/>
        <family val="2"/>
        <charset val="238"/>
      </rPr>
      <t>1 1200 99 10 704</t>
    </r>
  </si>
  <si>
    <r>
      <rPr>
        <sz val="9"/>
        <rFont val="Arial"/>
        <family val="2"/>
        <charset val="238"/>
      </rPr>
      <t>Cholesterol FS</t>
    </r>
  </si>
  <si>
    <r>
      <rPr>
        <sz val="9"/>
        <rFont val="Arial"/>
        <family val="2"/>
        <charset val="238"/>
      </rPr>
      <t>1 1300 99 10 026</t>
    </r>
  </si>
  <si>
    <r>
      <rPr>
        <sz val="9"/>
        <rFont val="Arial"/>
        <family val="2"/>
        <charset val="238"/>
      </rPr>
      <t>1 1601 99 10 021</t>
    </r>
  </si>
  <si>
    <r>
      <rPr>
        <sz val="9"/>
        <rFont val="Arial"/>
        <family val="2"/>
        <charset val="238"/>
      </rPr>
      <t>CK-NAC FS</t>
    </r>
  </si>
  <si>
    <r>
      <rPr>
        <sz val="9"/>
        <rFont val="Arial"/>
        <family val="2"/>
        <charset val="238"/>
      </rPr>
      <t>1 1641 99 10 021</t>
    </r>
  </si>
  <si>
    <r>
      <rPr>
        <sz val="9"/>
        <rFont val="Arial"/>
        <family val="2"/>
        <charset val="238"/>
      </rPr>
      <t>CK-MB  FS</t>
    </r>
  </si>
  <si>
    <r>
      <rPr>
        <sz val="9"/>
        <rFont val="Arial"/>
        <family val="2"/>
        <charset val="238"/>
      </rPr>
      <t>Creatinine  FS</t>
    </r>
  </si>
  <si>
    <r>
      <rPr>
        <sz val="9"/>
        <rFont val="Arial"/>
        <family val="2"/>
        <charset val="238"/>
      </rPr>
      <t>1 1711 99 10 026</t>
    </r>
  </si>
  <si>
    <r>
      <rPr>
        <sz val="9"/>
        <rFont val="Arial"/>
        <family val="2"/>
        <charset val="238"/>
      </rPr>
      <t>Complement C3c FS</t>
    </r>
  </si>
  <si>
    <r>
      <rPr>
        <sz val="9"/>
        <rFont val="Arial"/>
        <family val="2"/>
        <charset val="238"/>
      </rPr>
      <t>1 1802 99 10 930</t>
    </r>
  </si>
  <si>
    <r>
      <rPr>
        <sz val="9"/>
        <rFont val="Arial"/>
        <family val="2"/>
        <charset val="238"/>
      </rPr>
      <t>Complement C4 FS</t>
    </r>
  </si>
  <si>
    <r>
      <rPr>
        <sz val="9"/>
        <rFont val="Arial"/>
        <family val="2"/>
        <charset val="238"/>
      </rPr>
      <t>1 1812 99 10 930</t>
    </r>
  </si>
  <si>
    <r>
      <rPr>
        <sz val="9"/>
        <rFont val="Arial"/>
        <family val="2"/>
        <charset val="238"/>
      </rPr>
      <t>Iron FS Ferene</t>
    </r>
  </si>
  <si>
    <r>
      <rPr>
        <sz val="9"/>
        <rFont val="Arial"/>
        <family val="2"/>
        <charset val="238"/>
      </rPr>
      <t>1 1911 99 10 026</t>
    </r>
  </si>
  <si>
    <r>
      <rPr>
        <sz val="9"/>
        <rFont val="Arial"/>
        <family val="2"/>
        <charset val="238"/>
      </rPr>
      <t>UIBC FS</t>
    </r>
  </si>
  <si>
    <r>
      <rPr>
        <sz val="9"/>
        <rFont val="Arial"/>
        <family val="2"/>
        <charset val="238"/>
      </rPr>
      <t>1 1921 99 10 930</t>
    </r>
  </si>
  <si>
    <r>
      <rPr>
        <sz val="9"/>
        <rFont val="Arial"/>
        <family val="2"/>
        <charset val="238"/>
      </rPr>
      <t>Total protein FS</t>
    </r>
  </si>
  <si>
    <r>
      <rPr>
        <sz val="9"/>
        <rFont val="Arial"/>
        <family val="2"/>
        <charset val="238"/>
      </rPr>
      <t>1 2311 99 10 026</t>
    </r>
  </si>
  <si>
    <r>
      <rPr>
        <sz val="9"/>
        <rFont val="Arial"/>
        <family val="2"/>
        <charset val="238"/>
      </rPr>
      <t>Glucose  GOD FS</t>
    </r>
  </si>
  <si>
    <r>
      <rPr>
        <sz val="9"/>
        <rFont val="Arial"/>
        <family val="2"/>
        <charset val="238"/>
      </rPr>
      <t>1 2500 99 10 026</t>
    </r>
  </si>
  <si>
    <r>
      <rPr>
        <sz val="9"/>
        <rFont val="Arial"/>
        <family val="2"/>
        <charset val="238"/>
      </rPr>
      <t>ASAT (GOT)  FS (IFCC mod.)</t>
    </r>
  </si>
  <si>
    <r>
      <rPr>
        <sz val="9"/>
        <rFont val="Arial"/>
        <family val="2"/>
        <charset val="238"/>
      </rPr>
      <t>1 2601 99 10 026</t>
    </r>
  </si>
  <si>
    <r>
      <rPr>
        <sz val="9"/>
        <rFont val="Arial"/>
        <family val="2"/>
        <charset val="238"/>
      </rPr>
      <t>ALAT (GPT) FS (IFCC mod.)</t>
    </r>
  </si>
  <si>
    <r>
      <rPr>
        <sz val="9"/>
        <rFont val="Arial"/>
        <family val="2"/>
        <charset val="238"/>
      </rPr>
      <t>1 2701 99 10 026</t>
    </r>
  </si>
  <si>
    <r>
      <rPr>
        <sz val="9"/>
        <rFont val="Arial"/>
        <family val="2"/>
        <charset val="238"/>
      </rPr>
      <t>1 2801 99 10 021</t>
    </r>
  </si>
  <si>
    <r>
      <rPr>
        <sz val="9"/>
        <rFont val="Arial"/>
        <family val="2"/>
        <charset val="238"/>
      </rPr>
      <t>Gamma-GT FS (Szasz mod./IFCC  s</t>
    </r>
  </si>
  <si>
    <r>
      <rPr>
        <sz val="9"/>
        <rFont val="Arial"/>
        <family val="2"/>
        <charset val="238"/>
      </rPr>
      <t>Uric  acid  FS TOOS</t>
    </r>
  </si>
  <si>
    <r>
      <rPr>
        <sz val="9"/>
        <rFont val="Arial"/>
        <family val="2"/>
        <charset val="238"/>
      </rPr>
      <t>1 3001 99 10 026</t>
    </r>
  </si>
  <si>
    <r>
      <rPr>
        <sz val="9"/>
        <rFont val="Arial"/>
        <family val="2"/>
        <charset val="238"/>
      </rPr>
      <t>Urea FS</t>
    </r>
  </si>
  <si>
    <r>
      <rPr>
        <sz val="9"/>
        <rFont val="Arial"/>
        <family val="2"/>
        <charset val="238"/>
      </rPr>
      <t>1 3101 99 10 026</t>
    </r>
  </si>
  <si>
    <r>
      <rPr>
        <sz val="9"/>
        <rFont val="Arial"/>
        <family val="2"/>
        <charset val="238"/>
      </rPr>
      <t>oneHbA1c  FS</t>
    </r>
  </si>
  <si>
    <r>
      <rPr>
        <sz val="9"/>
        <rFont val="Arial"/>
        <family val="2"/>
        <charset val="238"/>
      </rPr>
      <t>2x15mL/1x10mL/1x5mL</t>
    </r>
  </si>
  <si>
    <r>
      <rPr>
        <sz val="9"/>
        <rFont val="Arial"/>
        <family val="2"/>
        <charset val="238"/>
      </rPr>
      <t>1 3521 99 10 021</t>
    </r>
  </si>
  <si>
    <r>
      <rPr>
        <sz val="9"/>
        <rFont val="Arial"/>
        <family val="2"/>
        <charset val="238"/>
      </rPr>
      <t>HDL-C Immuno FS</t>
    </r>
  </si>
  <si>
    <r>
      <rPr>
        <sz val="9"/>
        <rFont val="Arial"/>
        <family val="2"/>
        <charset val="238"/>
      </rPr>
      <t>1 4121 99 10 021</t>
    </r>
  </si>
  <si>
    <r>
      <rPr>
        <sz val="9"/>
        <rFont val="Arial"/>
        <family val="2"/>
        <charset val="238"/>
      </rPr>
      <t>LDL-C Select  FS</t>
    </r>
  </si>
  <si>
    <r>
      <rPr>
        <sz val="9"/>
        <rFont val="Arial"/>
        <family val="2"/>
        <charset val="238"/>
      </rPr>
      <t>1 4201 99 10 021</t>
    </r>
  </si>
  <si>
    <r>
      <rPr>
        <sz val="9"/>
        <rFont val="Arial"/>
        <family val="2"/>
        <charset val="238"/>
      </rPr>
      <t>LDH FS DGKC</t>
    </r>
  </si>
  <si>
    <r>
      <rPr>
        <sz val="9"/>
        <rFont val="Arial"/>
        <family val="2"/>
        <charset val="238"/>
      </rPr>
      <t>1 4321 99 10 021</t>
    </r>
  </si>
  <si>
    <r>
      <rPr>
        <sz val="9"/>
        <rFont val="Arial"/>
        <family val="2"/>
        <charset val="238"/>
      </rPr>
      <t>Lipase  DC FS</t>
    </r>
  </si>
  <si>
    <r>
      <rPr>
        <sz val="9"/>
        <rFont val="Arial"/>
        <family val="2"/>
        <charset val="238"/>
      </rPr>
      <t>Magnesium XL FS</t>
    </r>
  </si>
  <si>
    <r>
      <rPr>
        <sz val="9"/>
        <rFont val="Arial"/>
        <family val="2"/>
        <charset val="238"/>
      </rPr>
      <t>1 5211 99 10 021</t>
    </r>
  </si>
  <si>
    <r>
      <rPr>
        <sz val="9"/>
        <rFont val="Arial"/>
        <family val="2"/>
        <charset val="238"/>
      </rPr>
      <t>Phosphate  FS</t>
    </r>
  </si>
  <si>
    <r>
      <rPr>
        <sz val="9"/>
        <rFont val="Arial"/>
        <family val="2"/>
        <charset val="238"/>
      </rPr>
      <t>Triglycerides  FS</t>
    </r>
  </si>
  <si>
    <r>
      <rPr>
        <sz val="9"/>
        <rFont val="Arial"/>
        <family val="2"/>
        <charset val="238"/>
      </rPr>
      <t>1 5710 99 10 026</t>
    </r>
  </si>
  <si>
    <r>
      <rPr>
        <sz val="9"/>
        <rFont val="Arial"/>
        <family val="2"/>
        <charset val="238"/>
      </rPr>
      <t>1 7002 99 10 021</t>
    </r>
  </si>
  <si>
    <r>
      <rPr>
        <sz val="9"/>
        <rFont val="Arial"/>
        <family val="2"/>
        <charset val="238"/>
      </rPr>
      <t>CRP FS</t>
    </r>
  </si>
  <si>
    <r>
      <rPr>
        <sz val="9"/>
        <rFont val="Arial"/>
        <family val="2"/>
        <charset val="238"/>
      </rPr>
      <t>1 7012 99 10 021</t>
    </r>
  </si>
  <si>
    <r>
      <rPr>
        <sz val="9"/>
        <rFont val="Arial"/>
        <family val="2"/>
        <charset val="238"/>
      </rPr>
      <t>Antistreptolysin O FS</t>
    </r>
  </si>
  <si>
    <r>
      <rPr>
        <sz val="9"/>
        <rFont val="Arial"/>
        <family val="2"/>
        <charset val="238"/>
      </rPr>
      <t>1 7022 99 10 021</t>
    </r>
  </si>
  <si>
    <r>
      <rPr>
        <sz val="9"/>
        <rFont val="Arial"/>
        <family val="2"/>
        <charset val="238"/>
      </rPr>
      <t>Rheumatoid factor FS</t>
    </r>
  </si>
  <si>
    <r>
      <rPr>
        <sz val="9"/>
        <rFont val="Arial"/>
        <family val="2"/>
        <charset val="238"/>
      </rPr>
      <t>1 7045 99 10 930</t>
    </r>
  </si>
  <si>
    <r>
      <rPr>
        <sz val="9"/>
        <rFont val="Arial"/>
        <family val="2"/>
        <charset val="238"/>
      </rPr>
      <t>CRP U-hs</t>
    </r>
  </si>
  <si>
    <r>
      <rPr>
        <sz val="9"/>
        <rFont val="Arial"/>
        <family val="2"/>
        <charset val="238"/>
      </rPr>
      <t>3x20mL/3x20mL</t>
    </r>
  </si>
  <si>
    <r>
      <rPr>
        <sz val="9"/>
        <rFont val="Arial"/>
        <family val="2"/>
        <charset val="238"/>
      </rPr>
      <t>Ferritin  FS</t>
    </r>
  </si>
  <si>
    <r>
      <rPr>
        <sz val="9"/>
        <rFont val="Arial"/>
        <family val="2"/>
        <charset val="238"/>
      </rPr>
      <t>2x20mL/2x10mL</t>
    </r>
  </si>
  <si>
    <r>
      <rPr>
        <sz val="9"/>
        <rFont val="Arial"/>
        <family val="2"/>
        <charset val="238"/>
      </rPr>
      <t>1 7059 99 10 930</t>
    </r>
  </si>
  <si>
    <r>
      <rPr>
        <sz val="9"/>
        <rFont val="Arial"/>
        <family val="2"/>
        <charset val="238"/>
      </rPr>
      <t>3x20mL/3x10mL</t>
    </r>
  </si>
  <si>
    <r>
      <rPr>
        <sz val="9"/>
        <rFont val="Arial"/>
        <family val="2"/>
        <charset val="238"/>
      </rPr>
      <t>1 7059 99 10 935</t>
    </r>
  </si>
  <si>
    <r>
      <rPr>
        <sz val="9"/>
        <rFont val="Arial"/>
        <family val="2"/>
        <charset val="238"/>
      </rPr>
      <t>1x20mL/1x10mL</t>
    </r>
  </si>
  <si>
    <r>
      <rPr>
        <sz val="9"/>
        <rFont val="Arial"/>
        <family val="2"/>
        <charset val="238"/>
      </rPr>
      <t>Myoglobin FS</t>
    </r>
  </si>
  <si>
    <r>
      <rPr>
        <sz val="9"/>
        <rFont val="Arial"/>
        <family val="2"/>
        <charset val="238"/>
      </rPr>
      <t>1 7098 99 10 930</t>
    </r>
  </si>
  <si>
    <r>
      <rPr>
        <sz val="9"/>
        <rFont val="Arial"/>
        <family val="2"/>
        <charset val="238"/>
      </rPr>
      <t>4x12mL/2x8mL</t>
    </r>
  </si>
  <si>
    <r>
      <rPr>
        <sz val="9"/>
        <rFont val="Arial"/>
        <family val="2"/>
        <charset val="238"/>
      </rPr>
      <t>1 7098 99 10 935</t>
    </r>
  </si>
  <si>
    <r>
      <rPr>
        <sz val="9"/>
        <rFont val="Arial"/>
        <family val="2"/>
        <charset val="238"/>
      </rPr>
      <t>2x12mL/1x8mL</t>
    </r>
  </si>
  <si>
    <r>
      <rPr>
        <sz val="9"/>
        <rFont val="Arial"/>
        <family val="2"/>
        <charset val="238"/>
      </rPr>
      <t>1 7102 99 10 021</t>
    </r>
  </si>
  <si>
    <r>
      <rPr>
        <sz val="9"/>
        <rFont val="Arial"/>
        <family val="2"/>
        <charset val="238"/>
      </rPr>
      <t>Apolipoprotein A1 FS</t>
    </r>
  </si>
  <si>
    <r>
      <rPr>
        <sz val="9"/>
        <rFont val="Arial"/>
        <family val="2"/>
        <charset val="238"/>
      </rPr>
      <t>1 7102 99 10 930</t>
    </r>
  </si>
  <si>
    <r>
      <rPr>
        <sz val="9"/>
        <rFont val="Arial"/>
        <family val="2"/>
        <charset val="238"/>
      </rPr>
      <t>1 7112 99 10 021</t>
    </r>
  </si>
  <si>
    <r>
      <rPr>
        <sz val="9"/>
        <rFont val="Arial"/>
        <family val="2"/>
        <charset val="238"/>
      </rPr>
      <t>Apolipoprotein B FS</t>
    </r>
  </si>
  <si>
    <r>
      <rPr>
        <sz val="9"/>
        <rFont val="Arial"/>
        <family val="2"/>
        <charset val="238"/>
      </rPr>
      <t>1 7112 99 10 930</t>
    </r>
  </si>
  <si>
    <r>
      <rPr>
        <sz val="9"/>
        <rFont val="Arial"/>
        <family val="2"/>
        <charset val="238"/>
      </rPr>
      <t>Lp(a) 21 FS</t>
    </r>
  </si>
  <si>
    <r>
      <rPr>
        <sz val="9"/>
        <rFont val="Arial"/>
        <family val="2"/>
        <charset val="238"/>
      </rPr>
      <t>1 7139 99 10 930</t>
    </r>
  </si>
  <si>
    <r>
      <rPr>
        <sz val="9"/>
        <rFont val="Arial"/>
        <family val="2"/>
        <charset val="238"/>
      </rPr>
      <t>Cystatin C FS</t>
    </r>
  </si>
  <si>
    <r>
      <rPr>
        <sz val="9"/>
        <rFont val="Arial"/>
        <family val="2"/>
        <charset val="238"/>
      </rPr>
      <t>1 7158 99 10 930</t>
    </r>
  </si>
  <si>
    <r>
      <rPr>
        <sz val="9"/>
        <rFont val="Arial"/>
        <family val="2"/>
        <charset val="238"/>
      </rPr>
      <t>Immunoglobulin A FS</t>
    </r>
  </si>
  <si>
    <r>
      <rPr>
        <sz val="9"/>
        <rFont val="Arial"/>
        <family val="2"/>
        <charset val="238"/>
      </rPr>
      <t>1 7202 99 10 930</t>
    </r>
  </si>
  <si>
    <r>
      <rPr>
        <sz val="9"/>
        <rFont val="Arial"/>
        <family val="2"/>
        <charset val="238"/>
      </rPr>
      <t>1 7202 99 10 935</t>
    </r>
  </si>
  <si>
    <r>
      <rPr>
        <sz val="9"/>
        <rFont val="Arial"/>
        <family val="2"/>
        <charset val="238"/>
      </rPr>
      <t>Immunoglobulin G FS</t>
    </r>
  </si>
  <si>
    <r>
      <rPr>
        <sz val="9"/>
        <rFont val="Arial"/>
        <family val="2"/>
        <charset val="238"/>
      </rPr>
      <t>1 7212 99 10 930</t>
    </r>
  </si>
  <si>
    <r>
      <rPr>
        <sz val="9"/>
        <rFont val="Arial"/>
        <family val="2"/>
        <charset val="238"/>
      </rPr>
      <t>1 7212 99 10 935</t>
    </r>
  </si>
  <si>
    <r>
      <rPr>
        <sz val="9"/>
        <rFont val="Arial"/>
        <family val="2"/>
        <charset val="238"/>
      </rPr>
      <t>Immunoglobulin M FS</t>
    </r>
  </si>
  <si>
    <r>
      <rPr>
        <sz val="9"/>
        <rFont val="Arial"/>
        <family val="2"/>
        <charset val="238"/>
      </rPr>
      <t>1 7222 99 10 930</t>
    </r>
  </si>
  <si>
    <r>
      <rPr>
        <sz val="9"/>
        <rFont val="Arial"/>
        <family val="2"/>
        <charset val="238"/>
      </rPr>
      <t>1 7222 99 10 935</t>
    </r>
  </si>
  <si>
    <r>
      <rPr>
        <sz val="9"/>
        <rFont val="Arial"/>
        <family val="2"/>
        <charset val="238"/>
      </rPr>
      <t>1 7239 99 10 930</t>
    </r>
  </si>
  <si>
    <r>
      <rPr>
        <sz val="9"/>
        <rFont val="Arial"/>
        <family val="2"/>
        <charset val="238"/>
      </rPr>
      <t>Immunoglobulin E FS</t>
    </r>
  </si>
  <si>
    <r>
      <rPr>
        <sz val="9"/>
        <rFont val="Arial"/>
        <family val="2"/>
        <charset val="238"/>
      </rPr>
      <t>Transferrin FS</t>
    </r>
  </si>
  <si>
    <r>
      <rPr>
        <sz val="9"/>
        <rFont val="Arial"/>
        <family val="2"/>
        <charset val="238"/>
      </rPr>
      <t>1 7252 99 10 930</t>
    </r>
  </si>
  <si>
    <r>
      <rPr>
        <sz val="9"/>
        <rFont val="Arial"/>
        <family val="2"/>
        <charset val="238"/>
      </rPr>
      <t>1 7252 99 10 935</t>
    </r>
  </si>
  <si>
    <r>
      <rPr>
        <sz val="9"/>
        <rFont val="Arial"/>
        <family val="2"/>
        <charset val="238"/>
      </rPr>
      <t>D-Dimer  FS</t>
    </r>
  </si>
  <si>
    <t>ml  R1</t>
  </si>
  <si>
    <t>ml R2</t>
  </si>
  <si>
    <t>CIJENA TESTA</t>
  </si>
  <si>
    <t xml:space="preserve">CIJENA  PAK </t>
  </si>
  <si>
    <t>ml</t>
  </si>
  <si>
    <t>mikrolitara</t>
  </si>
  <si>
    <t xml:space="preserve">broj testova u pak </t>
  </si>
  <si>
    <t xml:space="preserve">dnevno analiza </t>
  </si>
  <si>
    <t xml:space="preserve">Total protein UC FS proteini u urinu </t>
  </si>
  <si>
    <t>1 3329 99 10 195</t>
  </si>
  <si>
    <t>CALIBRATORS / STANDARDS / CONTROLS</t>
  </si>
  <si>
    <t>Product</t>
  </si>
  <si>
    <t>Cat. No.</t>
  </si>
  <si>
    <t>Kit Size</t>
  </si>
  <si>
    <t>CALIBRATORS</t>
  </si>
  <si>
    <t>TruCal U</t>
  </si>
  <si>
    <t>5 9100 99 10 064</t>
  </si>
  <si>
    <t>6x3ml</t>
  </si>
  <si>
    <t xml:space="preserve">TruCal Protein FS </t>
  </si>
  <si>
    <t>5 9200 99 10 039</t>
  </si>
  <si>
    <t>5x1ml</t>
  </si>
  <si>
    <t>5 9200 99 10 037</t>
  </si>
  <si>
    <t>3x1ml</t>
  </si>
  <si>
    <t xml:space="preserve">TruCal Albumin U/CSF </t>
  </si>
  <si>
    <t>1 9300 99 10 059</t>
  </si>
  <si>
    <t>TruCal Apo A1</t>
  </si>
  <si>
    <t>1 7100 99 10 041</t>
  </si>
  <si>
    <t>TruCal Apo B</t>
  </si>
  <si>
    <t>1 7110 99 10 041</t>
  </si>
  <si>
    <t>TruCal ASO</t>
  </si>
  <si>
    <t>1 7010 99 10 059</t>
  </si>
  <si>
    <t xml:space="preserve">TruCal CRP </t>
  </si>
  <si>
    <t>1 7000 99 10 039</t>
  </si>
  <si>
    <t>5x2ml</t>
  </si>
  <si>
    <t>TruCal CRP 150</t>
  </si>
  <si>
    <t>1 7000 99 10 036</t>
  </si>
  <si>
    <t>3x2ml</t>
  </si>
  <si>
    <t>TruCal CRP high</t>
  </si>
  <si>
    <t>1 7000 99 10 037</t>
  </si>
  <si>
    <t>TruCal CRP hs</t>
  </si>
  <si>
    <t>1 7080 99 10 059</t>
  </si>
  <si>
    <t xml:space="preserve">TruCal CRP U </t>
  </si>
  <si>
    <t>1 7040 99 10 059</t>
  </si>
  <si>
    <t>TruCal Cystatin C</t>
  </si>
  <si>
    <t>1 7150 99 10 059</t>
  </si>
  <si>
    <t>TruCal D-Dimer</t>
  </si>
  <si>
    <t>1 7260 99 10 047</t>
  </si>
  <si>
    <t>1x1ml/2x2,5ml</t>
  </si>
  <si>
    <t xml:space="preserve">TruCal Ferritin </t>
  </si>
  <si>
    <t>1 7050 99 10 058</t>
  </si>
  <si>
    <t>4x1ml</t>
  </si>
  <si>
    <t>TruCal HbA1C liquid</t>
  </si>
  <si>
    <t>1 3320 99 10 043</t>
  </si>
  <si>
    <t>4x0,25ml</t>
  </si>
  <si>
    <t>TruCal HDL/LDL</t>
  </si>
  <si>
    <t>1 3520 99 10 065</t>
  </si>
  <si>
    <t>3x3ml</t>
  </si>
  <si>
    <t xml:space="preserve">TruCal Lipid  calibrator </t>
  </si>
  <si>
    <t>1 35709910045</t>
  </si>
  <si>
    <t>TruCal Homocysteine FS</t>
  </si>
  <si>
    <t>1 3400 99 10 041</t>
  </si>
  <si>
    <t xml:space="preserve">TruCal IgE </t>
  </si>
  <si>
    <t>1 7230 99 10 059</t>
  </si>
  <si>
    <t>TruCal Lp(a) 21</t>
  </si>
  <si>
    <t>1 7140 99 10 059</t>
  </si>
  <si>
    <t>TruCal Myoglobin</t>
  </si>
  <si>
    <t>1 7030 99 10 058</t>
  </si>
  <si>
    <t xml:space="preserve">TruCal RF </t>
  </si>
  <si>
    <t>1 7020 99 10 059</t>
  </si>
  <si>
    <t>TruCal UIBC</t>
  </si>
  <si>
    <t>1 1920 99 10 046</t>
  </si>
  <si>
    <t>STANDARDS</t>
  </si>
  <si>
    <t>Bicarbonate Standard FS</t>
  </si>
  <si>
    <t>1 0950 99 10 030</t>
  </si>
  <si>
    <t>10x1ml</t>
  </si>
  <si>
    <t>Ethanol Std. 1,0 mg</t>
  </si>
  <si>
    <t>1 0910 99 10 349</t>
  </si>
  <si>
    <t>Ethanol Std. 2,0 mg</t>
  </si>
  <si>
    <t>1 0920 99 10 349</t>
  </si>
  <si>
    <t xml:space="preserve">Ethanol Std. 3,0 mg </t>
  </si>
  <si>
    <t>1 0930 99 10 349</t>
  </si>
  <si>
    <t xml:space="preserve">Ethanol Std. 4,0 mg </t>
  </si>
  <si>
    <t>1 0940 99 10 349</t>
  </si>
  <si>
    <r>
      <t>ß</t>
    </r>
    <r>
      <rPr>
        <sz val="10"/>
        <rFont val="Arial"/>
        <family val="2"/>
      </rPr>
      <t>-Hydroxybutyrate Stand FS</t>
    </r>
  </si>
  <si>
    <t>1 3700 99 10 030</t>
  </si>
  <si>
    <t>Magnesium Standard FS</t>
  </si>
  <si>
    <t>1 4600 99 10 030</t>
  </si>
  <si>
    <t>NEFA Standard FS</t>
  </si>
  <si>
    <t>1 5780 99 10 065</t>
  </si>
  <si>
    <t>Total protein UC Standard FS</t>
  </si>
  <si>
    <t>1 0260 99 10 030</t>
  </si>
  <si>
    <t>Triglycerides Standard FS</t>
  </si>
  <si>
    <t>1 5700 99 10 030</t>
  </si>
  <si>
    <t>CONTROLS</t>
  </si>
  <si>
    <t>TruLab N</t>
  </si>
  <si>
    <t>5 9000 99 10 061</t>
  </si>
  <si>
    <t>6x5ml</t>
  </si>
  <si>
    <t>20x5ml</t>
  </si>
  <si>
    <t>TruLab P</t>
  </si>
  <si>
    <t>5 9050 99 10 061</t>
  </si>
  <si>
    <t>TruLab L Level 1</t>
  </si>
  <si>
    <t>5 9020 99 10 065</t>
  </si>
  <si>
    <t>TruLab L Level 2</t>
  </si>
  <si>
    <t>5 9030 99 10 065</t>
  </si>
  <si>
    <t>TruLab Protein FS Level 1</t>
  </si>
  <si>
    <t>5 9500 99 10 046</t>
  </si>
  <si>
    <t>TruLab Protein FS Level 2</t>
  </si>
  <si>
    <t>5 9510 99 10 046</t>
  </si>
  <si>
    <t>TruLab Urine Level 1</t>
  </si>
  <si>
    <t>5 9170 99 10 061</t>
  </si>
  <si>
    <t>5 9170 99 10 062</t>
  </si>
  <si>
    <t>TruLab Urine Level 2</t>
  </si>
  <si>
    <t>5 9180 99 10 061</t>
  </si>
  <si>
    <t>5 9180 99 10 062</t>
  </si>
  <si>
    <t>TruLab Albumin U/CSF Level 1</t>
  </si>
  <si>
    <t>5 9710 99 10 046</t>
  </si>
  <si>
    <t>TruLab Albumin U/CSF Level 2</t>
  </si>
  <si>
    <t>5 9720 99 10 046</t>
  </si>
  <si>
    <t xml:space="preserve">TruLab Bicarbonate </t>
  </si>
  <si>
    <t>5 9700 99 10 065</t>
  </si>
  <si>
    <t>TruLab CRP  Level 1</t>
  </si>
  <si>
    <t>5 9600 99 10 045</t>
  </si>
  <si>
    <t>TruLab CRP  Level 2</t>
  </si>
  <si>
    <t>5 9610 99 10 045</t>
  </si>
  <si>
    <t>TruLab CRP hs Level 1</t>
  </si>
  <si>
    <t>5 9730 99 10 046</t>
  </si>
  <si>
    <t>TruLab CRP hs Level 2</t>
  </si>
  <si>
    <t>5 9740 99 10 046</t>
  </si>
  <si>
    <t>TruLab Cystatin C Level 1</t>
  </si>
  <si>
    <t>5 9870 99 10 046</t>
  </si>
  <si>
    <t>TruLab Cystatin C Level 2</t>
  </si>
  <si>
    <t>5 9880 99 10 046</t>
  </si>
  <si>
    <t>TruLab D-Dimer Level 1</t>
  </si>
  <si>
    <t>5 9810 99 10 073</t>
  </si>
  <si>
    <t>2x0,5ml/1x2,5ml</t>
  </si>
  <si>
    <t>TruLab D-Dimer Level 2</t>
  </si>
  <si>
    <t>5 9820 99 10 073</t>
  </si>
  <si>
    <t>TruLab Ethanol Lot:</t>
  </si>
  <si>
    <t>5 0900 99 10 349</t>
  </si>
  <si>
    <t>TruLab HbA1c liquid Level 1</t>
  </si>
  <si>
    <t>5 9790 99 10 060</t>
  </si>
  <si>
    <t>1x0,25ml</t>
  </si>
  <si>
    <t>5 9790 99 10 074</t>
  </si>
  <si>
    <t>TruLab HbA1c liquid Level 2</t>
  </si>
  <si>
    <t>5 9800 99 10 060</t>
  </si>
  <si>
    <t>5 9800 99 10 074</t>
  </si>
  <si>
    <t>TruLab Homocysteine Level 1</t>
  </si>
  <si>
    <t>5 9770 99 10 046</t>
  </si>
  <si>
    <t>TruLab Homocysteine Level 2</t>
  </si>
  <si>
    <t>5 9780 99 10 046</t>
  </si>
  <si>
    <t>TruLab Lp(a) Level 1</t>
  </si>
  <si>
    <t>5 9830 99 10 046</t>
  </si>
  <si>
    <t>TruLab Lp(a) Level 2</t>
  </si>
  <si>
    <t>5 9840 99 10 046</t>
  </si>
  <si>
    <t>SUPPLEMMENTARY</t>
  </si>
  <si>
    <t>CK-MB DS</t>
  </si>
  <si>
    <t>1 1690 99 10 065</t>
  </si>
  <si>
    <t>Creatinine FS Supplement</t>
  </si>
  <si>
    <t>1 1790 99 10 021</t>
  </si>
  <si>
    <t>6x20ml</t>
  </si>
  <si>
    <t>Creatinine FS Urin-Diluent</t>
  </si>
  <si>
    <t>1 1780 99 10 023</t>
  </si>
  <si>
    <t>1x500ml</t>
  </si>
  <si>
    <t>Glucose Hemolyzing Solution</t>
  </si>
  <si>
    <t>1 2580 99 90 338</t>
  </si>
  <si>
    <t>oneHbA1c Hämolyzing Solution</t>
  </si>
  <si>
    <t>1 4570 99 10 113</t>
  </si>
  <si>
    <t>HDL Precipitant</t>
  </si>
  <si>
    <t>1 3540 99 90 885</t>
  </si>
  <si>
    <t>1x250ml</t>
  </si>
  <si>
    <t>LDL Precipitant</t>
  </si>
  <si>
    <t>1 4330 99 90 885</t>
  </si>
  <si>
    <t>Pyridoxal-5-Phosphate FS</t>
  </si>
  <si>
    <t>2 5010 99 10 030</t>
  </si>
  <si>
    <t>Cleaner 14</t>
  </si>
  <si>
    <t>1 8620 99 90 338</t>
  </si>
  <si>
    <t xml:space="preserve">Cijena </t>
  </si>
  <si>
    <t xml:space="preserve"> jedna bočica</t>
  </si>
  <si>
    <t>TruCal Protein high za C3 C4</t>
  </si>
  <si>
    <t xml:space="preserve">500 analiza </t>
  </si>
  <si>
    <r>
      <t xml:space="preserve">5x1ml </t>
    </r>
    <r>
      <rPr>
        <sz val="10"/>
        <color rgb="FFFF0000"/>
        <rFont val="Arial"/>
        <family val="2"/>
        <charset val="238"/>
      </rPr>
      <t>set</t>
    </r>
  </si>
  <si>
    <r>
      <t xml:space="preserve">4x0,25ml </t>
    </r>
    <r>
      <rPr>
        <sz val="10"/>
        <color rgb="FFFF0000"/>
        <rFont val="Arial"/>
        <family val="2"/>
        <charset val="238"/>
      </rPr>
      <t>set</t>
    </r>
  </si>
  <si>
    <t xml:space="preserve">ukupno KM dnevno  </t>
  </si>
  <si>
    <t xml:space="preserve">WASHING SOL.CUVETTE 1L POTROSNJA DETERGENTA  SEDMIČNO PRANJE  -1-2 PUTA SEDMIČNO  </t>
  </si>
  <si>
    <t xml:space="preserve">EXTRA WASH SOLUTIO  2X100ml pranje  jednom u 10 dana </t>
  </si>
  <si>
    <t>POTROŠNJA VODE  5 ml za pranje kivete  + 2 ml za pranje igle / jedno pranje . Za neke analize 2 pranja</t>
  </si>
  <si>
    <t xml:space="preserve">Broj bočica  godisnje </t>
  </si>
  <si>
    <t xml:space="preserve">Potrosnja  vode za nulovanje fotometra  oko 250 ml </t>
  </si>
  <si>
    <t xml:space="preserve">NAZIV </t>
  </si>
  <si>
    <t xml:space="preserve">REF. BROJ </t>
  </si>
  <si>
    <t xml:space="preserve">CIJENA BEZ PDV </t>
  </si>
  <si>
    <t>UKUPNO KM</t>
  </si>
  <si>
    <t xml:space="preserve"> WASHING CONC. 2x50ml                                                                                      POTROSNJA DETERGENTA ZA VODU  100 ML /140 litara vode (0.7ml/litarH2O) oko 13 pranja</t>
  </si>
  <si>
    <t>100 TEST</t>
  </si>
  <si>
    <t>1 7268 99 10 921</t>
  </si>
  <si>
    <t>Calcium Arsenazo</t>
  </si>
  <si>
    <t>5x25ml</t>
  </si>
  <si>
    <r>
      <rPr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0210 99 10 026</t>
    </r>
  </si>
  <si>
    <t>125 ml</t>
  </si>
  <si>
    <t xml:space="preserve">Alkaline phosphatase FS IFCC </t>
  </si>
  <si>
    <t>1 0501 99 10 021</t>
  </si>
  <si>
    <t>Chloride 21  FS</t>
  </si>
  <si>
    <r>
      <rPr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1911 99 10 021</t>
    </r>
  </si>
  <si>
    <t>100 ml</t>
  </si>
  <si>
    <r>
      <rPr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2311 99 10 021</t>
    </r>
  </si>
  <si>
    <t>100ml</t>
  </si>
  <si>
    <r>
      <rPr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3001 99 10 026</t>
    </r>
  </si>
  <si>
    <t>1 4610 99 10 21</t>
  </si>
  <si>
    <t>4x20mL/1x20mL</t>
  </si>
  <si>
    <t>395 C</t>
  </si>
  <si>
    <t>393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</si>
</sst>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0" fontId="9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wrapText="1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3" xfId="0" applyFill="1" applyBorder="1"/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2" fontId="18" fillId="0" borderId="2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2" fontId="18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left" vertical="top"/>
    </xf>
    <xf numFmtId="164" fontId="5" fillId="0" borderId="3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5" fillId="0" borderId="3" xfId="0" applyFont="1" applyBorder="1"/>
    <xf numFmtId="1" fontId="21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center"/>
    </xf>
    <xf numFmtId="0" fontId="20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1" fontId="0" fillId="0" borderId="3" xfId="0" applyNumberFormat="1" applyBorder="1"/>
    <xf numFmtId="164" fontId="0" fillId="0" borderId="3" xfId="0" applyNumberFormat="1" applyBorder="1" applyAlignment="1">
      <alignment horizontal="left"/>
    </xf>
    <xf numFmtId="1" fontId="15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2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/>
    </xf>
    <xf numFmtId="0" fontId="0" fillId="2" borderId="0" xfId="0" applyFill="1" applyBorder="1" applyAlignment="1">
      <alignment horizontal="right" vertical="top"/>
    </xf>
    <xf numFmtId="0" fontId="10" fillId="3" borderId="11" xfId="0" applyFont="1" applyFill="1" applyBorder="1" applyAlignment="1">
      <alignment horizontal="center" wrapText="1"/>
    </xf>
    <xf numFmtId="0" fontId="11" fillId="0" borderId="3" xfId="0" applyFont="1" applyFill="1" applyBorder="1"/>
    <xf numFmtId="0" fontId="13" fillId="0" borderId="3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5" fillId="0" borderId="3" xfId="0" applyFont="1" applyFill="1" applyBorder="1"/>
    <xf numFmtId="0" fontId="3" fillId="0" borderId="3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2" fontId="18" fillId="0" borderId="3" xfId="0" applyNumberFormat="1" applyFont="1" applyFill="1" applyBorder="1" applyAlignment="1">
      <alignment horizontal="left" vertical="top"/>
    </xf>
    <xf numFmtId="2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3" xfId="0" applyFont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0" fillId="0" borderId="3" xfId="0" applyFont="1" applyBorder="1"/>
    <xf numFmtId="0" fontId="8" fillId="3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zoomScaleNormal="100" workbookViewId="0">
      <selection activeCell="H44" sqref="H44"/>
    </sheetView>
  </sheetViews>
  <sheetFormatPr baseColWidth="10" defaultColWidth="9.3984375" defaultRowHeight="13" x14ac:dyDescent="0.15"/>
  <cols>
    <col min="1" max="1" width="21.796875" style="8" customWidth="1"/>
    <col min="2" max="2" width="29.3984375" style="8" customWidth="1"/>
    <col min="3" max="3" width="25.796875" style="8" customWidth="1"/>
    <col min="4" max="4" width="9.3984375" style="8"/>
    <col min="5" max="5" width="6" style="8" customWidth="1"/>
    <col min="6" max="6" width="7.3984375" style="8" customWidth="1"/>
    <col min="7" max="7" width="9.3984375" style="8" bestFit="1" customWidth="1"/>
    <col min="8" max="8" width="7.3984375" style="68" customWidth="1"/>
    <col min="9" max="9" width="10.19921875" style="12" customWidth="1"/>
    <col min="10" max="10" width="8.796875" style="13" customWidth="1"/>
    <col min="11" max="12" width="8" style="8" customWidth="1"/>
    <col min="13" max="16384" width="9.3984375" style="8"/>
  </cols>
  <sheetData>
    <row r="1" spans="1:12" ht="48.75" customHeight="1" x14ac:dyDescent="0.15">
      <c r="A1" s="3" t="s">
        <v>0</v>
      </c>
      <c r="B1" s="3" t="s">
        <v>1</v>
      </c>
      <c r="C1" s="3" t="s">
        <v>2</v>
      </c>
      <c r="D1" s="3" t="s">
        <v>112</v>
      </c>
      <c r="E1" s="3" t="s">
        <v>113</v>
      </c>
      <c r="F1" s="3" t="s">
        <v>116</v>
      </c>
      <c r="G1" s="3" t="s">
        <v>117</v>
      </c>
      <c r="H1" s="65" t="s">
        <v>118</v>
      </c>
      <c r="I1" s="4" t="s">
        <v>115</v>
      </c>
      <c r="J1" s="5" t="s">
        <v>114</v>
      </c>
      <c r="K1" s="6" t="s">
        <v>119</v>
      </c>
      <c r="L1" s="7" t="s">
        <v>294</v>
      </c>
    </row>
    <row r="2" spans="1:12" ht="28.5" customHeight="1" x14ac:dyDescent="0.15">
      <c r="A2" s="3" t="s">
        <v>3</v>
      </c>
      <c r="B2" s="2" t="s">
        <v>120</v>
      </c>
      <c r="C2" s="3" t="s">
        <v>4</v>
      </c>
      <c r="D2" s="3">
        <v>600</v>
      </c>
      <c r="E2" s="3"/>
      <c r="F2" s="3">
        <f t="shared" ref="F2:F14" si="0">(D2+E2)</f>
        <v>600</v>
      </c>
      <c r="G2" s="3">
        <f t="shared" ref="G2:G14" si="1">F2*1000</f>
        <v>600000</v>
      </c>
      <c r="H2" s="65">
        <f t="shared" ref="H2:H12" si="2">G2/215</f>
        <v>2790.6976744186045</v>
      </c>
      <c r="I2" s="35">
        <v>85.26</v>
      </c>
      <c r="J2" s="5">
        <f t="shared" ref="J2:J14" si="3">I2/H2</f>
        <v>3.0551500000000002E-2</v>
      </c>
      <c r="K2" s="6">
        <v>2</v>
      </c>
      <c r="L2" s="7">
        <f>J2*K2</f>
        <v>6.1103000000000005E-2</v>
      </c>
    </row>
    <row r="3" spans="1:12" ht="28.5" customHeight="1" x14ac:dyDescent="0.15">
      <c r="A3" s="3" t="s">
        <v>309</v>
      </c>
      <c r="B3" s="2" t="s">
        <v>120</v>
      </c>
      <c r="C3" s="2" t="s">
        <v>310</v>
      </c>
      <c r="D3" s="3">
        <v>125</v>
      </c>
      <c r="E3" s="3"/>
      <c r="F3" s="3">
        <f t="shared" ref="F3" si="4">(D3+E3)</f>
        <v>125</v>
      </c>
      <c r="G3" s="3">
        <f t="shared" ref="G3" si="5">F3*1000</f>
        <v>125000</v>
      </c>
      <c r="H3" s="65">
        <f t="shared" ref="H3" si="6">G3/215</f>
        <v>581.39534883720933</v>
      </c>
      <c r="I3" s="35">
        <v>24.62</v>
      </c>
      <c r="J3" s="5">
        <f t="shared" ref="J3" si="7">I3/H3</f>
        <v>4.2346399999999999E-2</v>
      </c>
      <c r="K3" s="6">
        <v>3</v>
      </c>
      <c r="L3" s="7">
        <f>J3*K3</f>
        <v>0.12703919999999999</v>
      </c>
    </row>
    <row r="4" spans="1:12" ht="19" customHeight="1" x14ac:dyDescent="0.15">
      <c r="A4" s="3" t="s">
        <v>6</v>
      </c>
      <c r="B4" s="3" t="s">
        <v>5</v>
      </c>
      <c r="C4" s="3" t="s">
        <v>4</v>
      </c>
      <c r="D4" s="3">
        <v>600</v>
      </c>
      <c r="E4" s="3"/>
      <c r="F4" s="3">
        <f t="shared" si="0"/>
        <v>600</v>
      </c>
      <c r="G4" s="3">
        <f t="shared" si="1"/>
        <v>600000</v>
      </c>
      <c r="H4" s="65">
        <f>G4/230</f>
        <v>2608.695652173913</v>
      </c>
      <c r="I4" s="35">
        <v>47.6</v>
      </c>
      <c r="J4" s="5">
        <f t="shared" si="3"/>
        <v>1.8246666666666668E-2</v>
      </c>
      <c r="K4" s="6">
        <v>3</v>
      </c>
      <c r="L4" s="7">
        <f t="shared" ref="L4:L41" si="8">J4*K4</f>
        <v>5.4740000000000004E-2</v>
      </c>
    </row>
    <row r="5" spans="1:12" x14ac:dyDescent="0.15">
      <c r="A5" s="3" t="s">
        <v>10</v>
      </c>
      <c r="B5" s="2" t="s">
        <v>311</v>
      </c>
      <c r="C5" s="3" t="s">
        <v>11</v>
      </c>
      <c r="D5" s="3">
        <v>100</v>
      </c>
      <c r="E5" s="3">
        <v>25</v>
      </c>
      <c r="F5" s="3">
        <f t="shared" si="0"/>
        <v>125</v>
      </c>
      <c r="G5" s="3">
        <f t="shared" si="1"/>
        <v>125000</v>
      </c>
      <c r="H5" s="65">
        <f>G5/325</f>
        <v>384.61538461538464</v>
      </c>
      <c r="I5" s="69">
        <v>30</v>
      </c>
      <c r="J5" s="5">
        <f t="shared" si="3"/>
        <v>7.8E-2</v>
      </c>
      <c r="K5" s="6">
        <v>10</v>
      </c>
      <c r="L5" s="7">
        <f t="shared" si="8"/>
        <v>0.78</v>
      </c>
    </row>
    <row r="6" spans="1:12" x14ac:dyDescent="0.15">
      <c r="A6" s="2" t="s">
        <v>312</v>
      </c>
      <c r="B6" s="3" t="s">
        <v>14</v>
      </c>
      <c r="C6" s="2" t="s">
        <v>310</v>
      </c>
      <c r="D6" s="3">
        <v>100</v>
      </c>
      <c r="E6" s="3">
        <v>25</v>
      </c>
      <c r="F6" s="3">
        <f t="shared" si="0"/>
        <v>125</v>
      </c>
      <c r="G6" s="3">
        <f t="shared" si="1"/>
        <v>125000</v>
      </c>
      <c r="H6" s="65">
        <f t="shared" ref="H6:H9" si="9">G6/325</f>
        <v>384.61538461538464</v>
      </c>
      <c r="I6" s="35">
        <v>212.82</v>
      </c>
      <c r="J6" s="5">
        <f t="shared" si="3"/>
        <v>0.55333199999999994</v>
      </c>
      <c r="K6" s="6">
        <v>5</v>
      </c>
      <c r="L6" s="7">
        <f t="shared" si="8"/>
        <v>2.7666599999999999</v>
      </c>
    </row>
    <row r="7" spans="1:12" ht="14" x14ac:dyDescent="0.15">
      <c r="A7" s="10">
        <v>105519910930</v>
      </c>
      <c r="B7" s="3" t="s">
        <v>15</v>
      </c>
      <c r="C7" s="3" t="s">
        <v>13</v>
      </c>
      <c r="D7" s="3">
        <v>80</v>
      </c>
      <c r="E7" s="3">
        <v>20</v>
      </c>
      <c r="F7" s="3">
        <f t="shared" si="0"/>
        <v>100</v>
      </c>
      <c r="G7" s="3">
        <f t="shared" si="1"/>
        <v>100000</v>
      </c>
      <c r="H7" s="65">
        <f t="shared" si="9"/>
        <v>307.69230769230768</v>
      </c>
      <c r="I7" s="35">
        <v>226.22</v>
      </c>
      <c r="J7" s="5">
        <f t="shared" si="3"/>
        <v>0.73521500000000006</v>
      </c>
      <c r="K7" s="6">
        <v>3</v>
      </c>
      <c r="L7" s="7">
        <f t="shared" si="8"/>
        <v>2.2056450000000001</v>
      </c>
    </row>
    <row r="8" spans="1:12" x14ac:dyDescent="0.15">
      <c r="A8" s="3" t="s">
        <v>17</v>
      </c>
      <c r="B8" s="3" t="s">
        <v>16</v>
      </c>
      <c r="C8" s="3" t="s">
        <v>12</v>
      </c>
      <c r="D8" s="3">
        <v>400</v>
      </c>
      <c r="E8" s="3">
        <v>100</v>
      </c>
      <c r="F8" s="3">
        <f t="shared" si="0"/>
        <v>500</v>
      </c>
      <c r="G8" s="3">
        <f t="shared" si="1"/>
        <v>500000</v>
      </c>
      <c r="H8" s="65">
        <f t="shared" si="9"/>
        <v>1538.4615384615386</v>
      </c>
      <c r="I8" s="35">
        <v>87.5</v>
      </c>
      <c r="J8" s="5">
        <f t="shared" si="3"/>
        <v>5.6874999999999995E-2</v>
      </c>
      <c r="K8" s="6">
        <v>15</v>
      </c>
      <c r="L8" s="7">
        <f t="shared" si="8"/>
        <v>0.85312499999999991</v>
      </c>
    </row>
    <row r="9" spans="1:12" x14ac:dyDescent="0.15">
      <c r="A9" s="3" t="s">
        <v>19</v>
      </c>
      <c r="B9" s="3" t="s">
        <v>18</v>
      </c>
      <c r="C9" s="3" t="s">
        <v>12</v>
      </c>
      <c r="D9" s="3">
        <v>400</v>
      </c>
      <c r="E9" s="3">
        <v>100</v>
      </c>
      <c r="F9" s="3">
        <f t="shared" si="0"/>
        <v>500</v>
      </c>
      <c r="G9" s="3">
        <f t="shared" si="1"/>
        <v>500000</v>
      </c>
      <c r="H9" s="65">
        <f t="shared" si="9"/>
        <v>1538.4615384615386</v>
      </c>
      <c r="I9" s="35">
        <v>98.55</v>
      </c>
      <c r="J9" s="5">
        <f t="shared" si="3"/>
        <v>6.4057499999999989E-2</v>
      </c>
      <c r="K9" s="6">
        <v>15</v>
      </c>
      <c r="L9" s="7">
        <f t="shared" si="8"/>
        <v>0.96086249999999984</v>
      </c>
    </row>
    <row r="10" spans="1:12" x14ac:dyDescent="0.15">
      <c r="A10" s="3" t="s">
        <v>20</v>
      </c>
      <c r="B10" s="2" t="s">
        <v>307</v>
      </c>
      <c r="C10" s="2" t="s">
        <v>308</v>
      </c>
      <c r="D10" s="3">
        <v>125</v>
      </c>
      <c r="E10" s="3"/>
      <c r="F10" s="3">
        <f t="shared" si="0"/>
        <v>125</v>
      </c>
      <c r="G10" s="3">
        <f t="shared" si="1"/>
        <v>125000</v>
      </c>
      <c r="H10" s="65">
        <f t="shared" ref="H10" si="10">G10/230</f>
        <v>543.47826086956525</v>
      </c>
      <c r="I10" s="35">
        <v>27</v>
      </c>
      <c r="J10" s="5">
        <f t="shared" si="3"/>
        <v>4.9679999999999995E-2</v>
      </c>
      <c r="K10" s="6">
        <v>10</v>
      </c>
      <c r="L10" s="7">
        <f t="shared" si="8"/>
        <v>0.49679999999999996</v>
      </c>
    </row>
    <row r="11" spans="1:12" x14ac:dyDescent="0.15">
      <c r="A11" s="3" t="s">
        <v>21</v>
      </c>
      <c r="B11" s="2" t="s">
        <v>313</v>
      </c>
      <c r="C11" s="3">
        <v>125</v>
      </c>
      <c r="D11" s="3">
        <v>400</v>
      </c>
      <c r="E11" s="3"/>
      <c r="F11" s="3">
        <f t="shared" si="0"/>
        <v>400</v>
      </c>
      <c r="G11" s="3">
        <f t="shared" si="1"/>
        <v>400000</v>
      </c>
      <c r="H11" s="65">
        <f t="shared" si="2"/>
        <v>1860.4651162790697</v>
      </c>
      <c r="I11" s="35">
        <v>86.56</v>
      </c>
      <c r="J11" s="5">
        <f t="shared" si="3"/>
        <v>4.6526000000000005E-2</v>
      </c>
      <c r="K11" s="6">
        <v>2</v>
      </c>
      <c r="L11" s="7">
        <f t="shared" si="8"/>
        <v>9.305200000000001E-2</v>
      </c>
    </row>
    <row r="12" spans="1:12" ht="19" customHeight="1" x14ac:dyDescent="0.15">
      <c r="A12" s="3" t="s">
        <v>23</v>
      </c>
      <c r="B12" s="3" t="s">
        <v>22</v>
      </c>
      <c r="C12" s="3" t="s">
        <v>4</v>
      </c>
      <c r="D12" s="3">
        <v>600</v>
      </c>
      <c r="E12" s="3"/>
      <c r="F12" s="3">
        <f t="shared" si="0"/>
        <v>600</v>
      </c>
      <c r="G12" s="3">
        <f t="shared" si="1"/>
        <v>600000</v>
      </c>
      <c r="H12" s="65">
        <f t="shared" si="2"/>
        <v>2790.6976744186045</v>
      </c>
      <c r="I12" s="35">
        <v>92.97</v>
      </c>
      <c r="J12" s="5">
        <f t="shared" si="3"/>
        <v>3.3314250000000004E-2</v>
      </c>
      <c r="K12" s="6">
        <v>25</v>
      </c>
      <c r="L12" s="7">
        <f t="shared" si="8"/>
        <v>0.83285625000000008</v>
      </c>
    </row>
    <row r="13" spans="1:12" ht="19" customHeight="1" x14ac:dyDescent="0.15">
      <c r="A13" s="3" t="s">
        <v>24</v>
      </c>
      <c r="B13" s="3" t="s">
        <v>25</v>
      </c>
      <c r="C13" s="3" t="s">
        <v>11</v>
      </c>
      <c r="D13" s="3">
        <v>100</v>
      </c>
      <c r="E13" s="3">
        <v>25</v>
      </c>
      <c r="F13" s="3">
        <f t="shared" si="0"/>
        <v>125</v>
      </c>
      <c r="G13" s="3">
        <f t="shared" si="1"/>
        <v>125000</v>
      </c>
      <c r="H13" s="65">
        <f>G13/325</f>
        <v>384.61538461538464</v>
      </c>
      <c r="I13" s="35">
        <v>104.12</v>
      </c>
      <c r="J13" s="5">
        <f t="shared" si="3"/>
        <v>0.27071200000000001</v>
      </c>
      <c r="K13" s="6">
        <v>10</v>
      </c>
      <c r="L13" s="7">
        <f t="shared" si="8"/>
        <v>2.7071200000000002</v>
      </c>
    </row>
    <row r="14" spans="1:12" x14ac:dyDescent="0.15">
      <c r="A14" s="3" t="s">
        <v>26</v>
      </c>
      <c r="B14" s="3" t="s">
        <v>27</v>
      </c>
      <c r="C14" s="3" t="s">
        <v>11</v>
      </c>
      <c r="D14" s="3">
        <v>100</v>
      </c>
      <c r="E14" s="3">
        <v>25</v>
      </c>
      <c r="F14" s="3">
        <f t="shared" si="0"/>
        <v>125</v>
      </c>
      <c r="G14" s="3">
        <f t="shared" si="1"/>
        <v>125000</v>
      </c>
      <c r="H14" s="65">
        <f t="shared" ref="H14:H22" si="11">G14/325</f>
        <v>384.61538461538464</v>
      </c>
      <c r="I14" s="35">
        <v>154.06</v>
      </c>
      <c r="J14" s="5">
        <f t="shared" si="3"/>
        <v>0.40055599999999997</v>
      </c>
      <c r="K14" s="6">
        <v>3</v>
      </c>
      <c r="L14" s="7">
        <f t="shared" si="8"/>
        <v>1.201668</v>
      </c>
    </row>
    <row r="15" spans="1:12" x14ac:dyDescent="0.15">
      <c r="A15" s="3" t="s">
        <v>29</v>
      </c>
      <c r="B15" s="3" t="s">
        <v>28</v>
      </c>
      <c r="C15" s="3" t="s">
        <v>12</v>
      </c>
      <c r="D15" s="3">
        <v>400</v>
      </c>
      <c r="E15" s="3">
        <v>100</v>
      </c>
      <c r="F15" s="3">
        <f t="shared" ref="F15:F29" si="12">(D15+E15)</f>
        <v>500</v>
      </c>
      <c r="G15" s="3">
        <f t="shared" ref="G15:G29" si="13">F15*1000</f>
        <v>500000</v>
      </c>
      <c r="H15" s="65">
        <f t="shared" si="11"/>
        <v>1538.4615384615386</v>
      </c>
      <c r="I15" s="35">
        <v>41.76</v>
      </c>
      <c r="J15" s="5">
        <f t="shared" ref="J15:J29" si="14">I15/H15</f>
        <v>2.7143999999999998E-2</v>
      </c>
      <c r="K15" s="6">
        <v>25</v>
      </c>
      <c r="L15" s="7">
        <f t="shared" si="8"/>
        <v>0.67859999999999998</v>
      </c>
    </row>
    <row r="16" spans="1:12" x14ac:dyDescent="0.15">
      <c r="A16" s="3" t="s">
        <v>31</v>
      </c>
      <c r="B16" s="3" t="s">
        <v>30</v>
      </c>
      <c r="C16" s="3" t="s">
        <v>8</v>
      </c>
      <c r="D16" s="3">
        <v>80</v>
      </c>
      <c r="E16" s="3">
        <v>16</v>
      </c>
      <c r="F16" s="3">
        <f t="shared" si="12"/>
        <v>96</v>
      </c>
      <c r="G16" s="3">
        <f t="shared" si="13"/>
        <v>96000</v>
      </c>
      <c r="H16" s="65">
        <f t="shared" si="11"/>
        <v>295.38461538461536</v>
      </c>
      <c r="I16" s="35">
        <v>326.77999999999997</v>
      </c>
      <c r="J16" s="5">
        <f t="shared" si="14"/>
        <v>1.1062864583333334</v>
      </c>
      <c r="K16" s="6">
        <v>1</v>
      </c>
      <c r="L16" s="7">
        <f t="shared" si="8"/>
        <v>1.1062864583333334</v>
      </c>
    </row>
    <row r="17" spans="1:12" x14ac:dyDescent="0.15">
      <c r="A17" s="3" t="s">
        <v>33</v>
      </c>
      <c r="B17" s="3" t="s">
        <v>32</v>
      </c>
      <c r="C17" s="3" t="s">
        <v>8</v>
      </c>
      <c r="D17" s="3">
        <v>80</v>
      </c>
      <c r="E17" s="3">
        <v>16</v>
      </c>
      <c r="F17" s="3">
        <f t="shared" si="12"/>
        <v>96</v>
      </c>
      <c r="G17" s="3">
        <f t="shared" si="13"/>
        <v>96000</v>
      </c>
      <c r="H17" s="65">
        <f t="shared" si="11"/>
        <v>295.38461538461536</v>
      </c>
      <c r="I17" s="35">
        <v>326.38</v>
      </c>
      <c r="J17" s="5">
        <f t="shared" si="14"/>
        <v>1.1049322916666668</v>
      </c>
      <c r="K17" s="6">
        <v>1</v>
      </c>
      <c r="L17" s="7">
        <f t="shared" si="8"/>
        <v>1.1049322916666668</v>
      </c>
    </row>
    <row r="18" spans="1:12" x14ac:dyDescent="0.15">
      <c r="A18" s="3" t="s">
        <v>35</v>
      </c>
      <c r="B18" s="3" t="s">
        <v>34</v>
      </c>
      <c r="C18" s="3" t="s">
        <v>12</v>
      </c>
      <c r="D18" s="3">
        <v>400</v>
      </c>
      <c r="E18" s="3">
        <v>100</v>
      </c>
      <c r="F18" s="3">
        <f t="shared" si="12"/>
        <v>500</v>
      </c>
      <c r="G18" s="3">
        <f t="shared" si="13"/>
        <v>500000</v>
      </c>
      <c r="H18" s="65">
        <f t="shared" si="11"/>
        <v>1538.4615384615386</v>
      </c>
      <c r="I18" s="35">
        <v>116.46</v>
      </c>
      <c r="J18" s="5">
        <f t="shared" si="14"/>
        <v>7.5698999999999989E-2</v>
      </c>
      <c r="K18" s="6">
        <v>20</v>
      </c>
      <c r="L18" s="7">
        <f t="shared" si="8"/>
        <v>1.5139799999999997</v>
      </c>
    </row>
    <row r="19" spans="1:12" ht="16" x14ac:dyDescent="0.15">
      <c r="A19" s="3" t="s">
        <v>314</v>
      </c>
      <c r="B19" s="3" t="s">
        <v>34</v>
      </c>
      <c r="C19" s="2" t="s">
        <v>315</v>
      </c>
      <c r="D19" s="3">
        <v>100</v>
      </c>
      <c r="E19" s="3">
        <v>20</v>
      </c>
      <c r="F19" s="3">
        <f t="shared" ref="F19" si="15">(D19+E19)</f>
        <v>120</v>
      </c>
      <c r="G19" s="3">
        <f t="shared" ref="G19" si="16">F19*1000</f>
        <v>120000</v>
      </c>
      <c r="H19" s="65">
        <f t="shared" si="11"/>
        <v>369.23076923076923</v>
      </c>
      <c r="I19" s="35">
        <v>38</v>
      </c>
      <c r="J19" s="5">
        <f t="shared" ref="J19" si="17">I19/H19</f>
        <v>0.10291666666666667</v>
      </c>
      <c r="K19" s="6">
        <v>21</v>
      </c>
      <c r="L19" s="7">
        <f t="shared" ref="L19" si="18">J19*K19</f>
        <v>2.1612499999999999</v>
      </c>
    </row>
    <row r="20" spans="1:12" x14ac:dyDescent="0.15">
      <c r="A20" s="3" t="s">
        <v>37</v>
      </c>
      <c r="B20" s="3" t="s">
        <v>36</v>
      </c>
      <c r="C20" s="3" t="s">
        <v>13</v>
      </c>
      <c r="D20" s="3">
        <v>80</v>
      </c>
      <c r="E20" s="3">
        <v>20</v>
      </c>
      <c r="F20" s="3">
        <f t="shared" si="12"/>
        <v>100</v>
      </c>
      <c r="G20" s="3">
        <f t="shared" si="13"/>
        <v>100000</v>
      </c>
      <c r="H20" s="65">
        <f t="shared" si="11"/>
        <v>307.69230769230768</v>
      </c>
      <c r="I20" s="35">
        <v>50.71</v>
      </c>
      <c r="J20" s="5">
        <f t="shared" si="14"/>
        <v>0.16480750000000002</v>
      </c>
      <c r="K20" s="6">
        <v>20</v>
      </c>
      <c r="L20" s="7">
        <f t="shared" si="8"/>
        <v>3.2961500000000004</v>
      </c>
    </row>
    <row r="21" spans="1:12" x14ac:dyDescent="0.15">
      <c r="A21" s="3" t="s">
        <v>39</v>
      </c>
      <c r="B21" s="3" t="s">
        <v>38</v>
      </c>
      <c r="C21" s="3" t="s">
        <v>12</v>
      </c>
      <c r="D21" s="3">
        <v>400</v>
      </c>
      <c r="E21" s="3">
        <v>100</v>
      </c>
      <c r="F21" s="3">
        <f t="shared" si="12"/>
        <v>500</v>
      </c>
      <c r="G21" s="3">
        <f t="shared" si="13"/>
        <v>500000</v>
      </c>
      <c r="H21" s="65">
        <f t="shared" si="11"/>
        <v>1538.4615384615386</v>
      </c>
      <c r="I21" s="35">
        <v>37.69</v>
      </c>
      <c r="J21" s="5">
        <f t="shared" si="14"/>
        <v>2.4498499999999996E-2</v>
      </c>
      <c r="K21" s="6">
        <v>3</v>
      </c>
      <c r="L21" s="7">
        <f t="shared" si="8"/>
        <v>7.3495499999999991E-2</v>
      </c>
    </row>
    <row r="22" spans="1:12" ht="16" x14ac:dyDescent="0.15">
      <c r="A22" s="3" t="s">
        <v>316</v>
      </c>
      <c r="B22" s="3" t="s">
        <v>38</v>
      </c>
      <c r="C22" s="2" t="s">
        <v>317</v>
      </c>
      <c r="D22" s="3">
        <v>100</v>
      </c>
      <c r="E22" s="3"/>
      <c r="F22" s="3">
        <f t="shared" ref="F22" si="19">(D22+E22)</f>
        <v>100</v>
      </c>
      <c r="G22" s="3">
        <f t="shared" ref="G22" si="20">F22*1000</f>
        <v>100000</v>
      </c>
      <c r="H22" s="65">
        <f t="shared" si="11"/>
        <v>307.69230769230768</v>
      </c>
      <c r="I22" s="35">
        <v>22.47</v>
      </c>
      <c r="J22" s="5">
        <f t="shared" ref="J22" si="21">I22/H22</f>
        <v>7.3027499999999995E-2</v>
      </c>
      <c r="K22" s="6">
        <v>4</v>
      </c>
      <c r="L22" s="7">
        <f t="shared" ref="L22" si="22">J22*K22</f>
        <v>0.29210999999999998</v>
      </c>
    </row>
    <row r="23" spans="1:12" x14ac:dyDescent="0.15">
      <c r="A23" s="3" t="s">
        <v>41</v>
      </c>
      <c r="B23" s="3" t="s">
        <v>40</v>
      </c>
      <c r="C23" s="3" t="s">
        <v>4</v>
      </c>
      <c r="D23" s="3">
        <v>600</v>
      </c>
      <c r="E23" s="3"/>
      <c r="F23" s="3">
        <f t="shared" si="12"/>
        <v>600</v>
      </c>
      <c r="G23" s="3">
        <f t="shared" si="13"/>
        <v>600000</v>
      </c>
      <c r="H23" s="65">
        <f t="shared" ref="H23" si="23">G23/215</f>
        <v>2790.6976744186045</v>
      </c>
      <c r="I23" s="35">
        <v>45</v>
      </c>
      <c r="J23" s="5">
        <f t="shared" si="14"/>
        <v>1.6125E-2</v>
      </c>
      <c r="K23" s="6">
        <v>30</v>
      </c>
      <c r="L23" s="7">
        <f t="shared" si="8"/>
        <v>0.48375000000000001</v>
      </c>
    </row>
    <row r="24" spans="1:12" x14ac:dyDescent="0.15">
      <c r="A24" s="3" t="s">
        <v>43</v>
      </c>
      <c r="B24" s="3" t="s">
        <v>42</v>
      </c>
      <c r="C24" s="3" t="s">
        <v>12</v>
      </c>
      <c r="D24" s="3">
        <v>400</v>
      </c>
      <c r="E24" s="3">
        <v>100</v>
      </c>
      <c r="F24" s="3">
        <f t="shared" si="12"/>
        <v>500</v>
      </c>
      <c r="G24" s="3">
        <f t="shared" si="13"/>
        <v>500000</v>
      </c>
      <c r="H24" s="65">
        <f>G24/325</f>
        <v>1538.4615384615386</v>
      </c>
      <c r="I24" s="35">
        <v>124.28</v>
      </c>
      <c r="J24" s="5">
        <f t="shared" si="14"/>
        <v>8.0781999999999993E-2</v>
      </c>
      <c r="K24" s="6">
        <v>25</v>
      </c>
      <c r="L24" s="7">
        <f t="shared" si="8"/>
        <v>2.0195499999999997</v>
      </c>
    </row>
    <row r="25" spans="1:12" x14ac:dyDescent="0.15">
      <c r="A25" s="3" t="s">
        <v>45</v>
      </c>
      <c r="B25" s="3" t="s">
        <v>44</v>
      </c>
      <c r="C25" s="3" t="s">
        <v>12</v>
      </c>
      <c r="D25" s="3">
        <v>400</v>
      </c>
      <c r="E25" s="3">
        <v>100</v>
      </c>
      <c r="F25" s="3">
        <f t="shared" si="12"/>
        <v>500</v>
      </c>
      <c r="G25" s="3">
        <f t="shared" si="13"/>
        <v>500000</v>
      </c>
      <c r="H25" s="65">
        <f t="shared" ref="H25:H29" si="24">G25/325</f>
        <v>1538.4615384615386</v>
      </c>
      <c r="I25" s="35">
        <v>124.28</v>
      </c>
      <c r="J25" s="5">
        <f t="shared" si="14"/>
        <v>8.0781999999999993E-2</v>
      </c>
      <c r="K25" s="6">
        <v>25</v>
      </c>
      <c r="L25" s="7">
        <f t="shared" si="8"/>
        <v>2.0195499999999997</v>
      </c>
    </row>
    <row r="26" spans="1:12" ht="26" x14ac:dyDescent="0.15">
      <c r="A26" s="3" t="s">
        <v>46</v>
      </c>
      <c r="B26" s="3" t="s">
        <v>47</v>
      </c>
      <c r="C26" s="3" t="s">
        <v>11</v>
      </c>
      <c r="D26" s="3">
        <v>100</v>
      </c>
      <c r="E26" s="3">
        <v>25</v>
      </c>
      <c r="F26" s="3">
        <f t="shared" si="12"/>
        <v>125</v>
      </c>
      <c r="G26" s="3">
        <f t="shared" si="13"/>
        <v>125000</v>
      </c>
      <c r="H26" s="65">
        <f t="shared" si="24"/>
        <v>384.61538461538464</v>
      </c>
      <c r="I26" s="35">
        <v>40.71</v>
      </c>
      <c r="J26" s="5">
        <f t="shared" si="14"/>
        <v>0.105846</v>
      </c>
      <c r="K26" s="6">
        <v>5</v>
      </c>
      <c r="L26" s="7">
        <f t="shared" si="8"/>
        <v>0.52922999999999998</v>
      </c>
    </row>
    <row r="27" spans="1:12" x14ac:dyDescent="0.15">
      <c r="A27" s="3" t="s">
        <v>49</v>
      </c>
      <c r="B27" s="3" t="s">
        <v>48</v>
      </c>
      <c r="C27" s="3" t="s">
        <v>12</v>
      </c>
      <c r="D27" s="3">
        <v>400</v>
      </c>
      <c r="E27" s="3">
        <v>100</v>
      </c>
      <c r="F27" s="3">
        <f t="shared" si="12"/>
        <v>500</v>
      </c>
      <c r="G27" s="3">
        <f t="shared" si="13"/>
        <v>500000</v>
      </c>
      <c r="H27" s="65">
        <f t="shared" si="24"/>
        <v>1538.4615384615386</v>
      </c>
      <c r="I27" s="35">
        <v>148.09</v>
      </c>
      <c r="J27" s="5">
        <f t="shared" si="14"/>
        <v>9.6258499999999997E-2</v>
      </c>
      <c r="K27" s="6">
        <v>10</v>
      </c>
      <c r="L27" s="7">
        <f t="shared" si="8"/>
        <v>0.96258500000000002</v>
      </c>
    </row>
    <row r="28" spans="1:12" ht="16" x14ac:dyDescent="0.15">
      <c r="A28" s="3" t="s">
        <v>318</v>
      </c>
      <c r="B28" s="3" t="s">
        <v>48</v>
      </c>
      <c r="C28" s="3">
        <v>100</v>
      </c>
      <c r="D28" s="3">
        <v>80</v>
      </c>
      <c r="E28" s="3">
        <v>20</v>
      </c>
      <c r="F28" s="3">
        <f t="shared" ref="F28" si="25">(D28+E28)</f>
        <v>100</v>
      </c>
      <c r="G28" s="3">
        <f t="shared" ref="G28" si="26">F28*1000</f>
        <v>100000</v>
      </c>
      <c r="H28" s="65">
        <f t="shared" si="24"/>
        <v>307.69230769230768</v>
      </c>
      <c r="I28" s="35">
        <v>38.9</v>
      </c>
      <c r="J28" s="5">
        <f t="shared" ref="J28" si="27">I28/H28</f>
        <v>0.12642500000000001</v>
      </c>
      <c r="K28" s="6">
        <v>11</v>
      </c>
      <c r="L28" s="7">
        <f t="shared" ref="L28" si="28">J28*K28</f>
        <v>1.3906750000000001</v>
      </c>
    </row>
    <row r="29" spans="1:12" x14ac:dyDescent="0.15">
      <c r="A29" s="3" t="s">
        <v>51</v>
      </c>
      <c r="B29" s="3" t="s">
        <v>50</v>
      </c>
      <c r="C29" s="3" t="s">
        <v>12</v>
      </c>
      <c r="D29" s="3">
        <v>400</v>
      </c>
      <c r="E29" s="3">
        <v>100</v>
      </c>
      <c r="F29" s="3">
        <f t="shared" si="12"/>
        <v>500</v>
      </c>
      <c r="G29" s="3">
        <f t="shared" si="13"/>
        <v>500000</v>
      </c>
      <c r="H29" s="65">
        <f t="shared" si="24"/>
        <v>1538.4615384615386</v>
      </c>
      <c r="I29" s="35">
        <v>109.56</v>
      </c>
      <c r="J29" s="5">
        <f t="shared" si="14"/>
        <v>7.1214E-2</v>
      </c>
      <c r="K29" s="6">
        <v>25</v>
      </c>
      <c r="L29" s="7">
        <f t="shared" si="8"/>
        <v>1.7803499999999999</v>
      </c>
    </row>
    <row r="30" spans="1:12" ht="16" x14ac:dyDescent="0.15">
      <c r="A30" s="11" t="s">
        <v>121</v>
      </c>
      <c r="B30" s="3" t="s">
        <v>52</v>
      </c>
      <c r="C30" s="3" t="s">
        <v>53</v>
      </c>
      <c r="D30" s="3">
        <v>30</v>
      </c>
      <c r="E30" s="3">
        <v>15</v>
      </c>
      <c r="F30" s="3">
        <f t="shared" ref="F30:F49" si="29">(D30+E30)</f>
        <v>45</v>
      </c>
      <c r="G30" s="3">
        <f t="shared" ref="G30:G49" si="30">F30*1000</f>
        <v>45000</v>
      </c>
      <c r="H30" s="65">
        <v>140</v>
      </c>
      <c r="I30" s="35">
        <v>379.42</v>
      </c>
      <c r="J30" s="5">
        <f t="shared" ref="J30:J62" si="31">I30/H30</f>
        <v>2.7101428571428574</v>
      </c>
      <c r="K30" s="6">
        <v>2</v>
      </c>
      <c r="L30" s="7">
        <f t="shared" si="8"/>
        <v>5.4202857142857148</v>
      </c>
    </row>
    <row r="31" spans="1:12" x14ac:dyDescent="0.15">
      <c r="A31" s="3" t="s">
        <v>54</v>
      </c>
      <c r="B31" s="3" t="s">
        <v>55</v>
      </c>
      <c r="C31" s="3" t="s">
        <v>11</v>
      </c>
      <c r="D31" s="3">
        <v>100</v>
      </c>
      <c r="E31" s="3">
        <v>25</v>
      </c>
      <c r="F31" s="3">
        <f t="shared" si="29"/>
        <v>125</v>
      </c>
      <c r="G31" s="3">
        <f t="shared" si="30"/>
        <v>125000</v>
      </c>
      <c r="H31" s="65">
        <f>G31/325</f>
        <v>384.61538461538464</v>
      </c>
      <c r="I31" s="35">
        <v>216.17</v>
      </c>
      <c r="J31" s="5">
        <f t="shared" si="31"/>
        <v>0.56204199999999993</v>
      </c>
      <c r="K31" s="6">
        <v>15</v>
      </c>
      <c r="L31" s="7">
        <f t="shared" si="8"/>
        <v>8.430629999999999</v>
      </c>
    </row>
    <row r="32" spans="1:12" x14ac:dyDescent="0.15">
      <c r="A32" s="3" t="s">
        <v>56</v>
      </c>
      <c r="B32" s="3" t="s">
        <v>57</v>
      </c>
      <c r="C32" s="3" t="s">
        <v>11</v>
      </c>
      <c r="D32" s="3">
        <v>100</v>
      </c>
      <c r="E32" s="3">
        <v>25</v>
      </c>
      <c r="F32" s="3">
        <f t="shared" si="29"/>
        <v>125</v>
      </c>
      <c r="G32" s="3">
        <f t="shared" si="30"/>
        <v>125000</v>
      </c>
      <c r="H32" s="65">
        <f t="shared" ref="H32:H34" si="32">G32/325</f>
        <v>384.61538461538464</v>
      </c>
      <c r="I32" s="35">
        <v>386.97</v>
      </c>
      <c r="J32" s="5">
        <f t="shared" si="31"/>
        <v>1.006122</v>
      </c>
      <c r="K32" s="6">
        <v>15</v>
      </c>
      <c r="L32" s="7">
        <f t="shared" si="8"/>
        <v>15.09183</v>
      </c>
    </row>
    <row r="33" spans="1:12" x14ac:dyDescent="0.15">
      <c r="A33" s="3" t="s">
        <v>58</v>
      </c>
      <c r="B33" s="3" t="s">
        <v>59</v>
      </c>
      <c r="C33" s="3" t="s">
        <v>11</v>
      </c>
      <c r="D33" s="3">
        <v>100</v>
      </c>
      <c r="E33" s="3">
        <v>25</v>
      </c>
      <c r="F33" s="3">
        <f t="shared" si="29"/>
        <v>125</v>
      </c>
      <c r="G33" s="3">
        <f t="shared" si="30"/>
        <v>125000</v>
      </c>
      <c r="H33" s="65">
        <f t="shared" si="32"/>
        <v>384.61538461538464</v>
      </c>
      <c r="I33" s="35">
        <v>39.119999999999997</v>
      </c>
      <c r="J33" s="5">
        <f t="shared" si="31"/>
        <v>0.10171199999999998</v>
      </c>
      <c r="K33" s="6">
        <v>5</v>
      </c>
      <c r="L33" s="7">
        <f t="shared" si="8"/>
        <v>0.5085599999999999</v>
      </c>
    </row>
    <row r="34" spans="1:12" x14ac:dyDescent="0.15">
      <c r="A34" s="3" t="s">
        <v>60</v>
      </c>
      <c r="B34" s="3" t="s">
        <v>61</v>
      </c>
      <c r="C34" s="3" t="s">
        <v>11</v>
      </c>
      <c r="D34" s="3">
        <v>100</v>
      </c>
      <c r="E34" s="3">
        <v>25</v>
      </c>
      <c r="F34" s="3">
        <f t="shared" si="29"/>
        <v>125</v>
      </c>
      <c r="G34" s="3">
        <f t="shared" si="30"/>
        <v>125000</v>
      </c>
      <c r="H34" s="65">
        <f t="shared" si="32"/>
        <v>384.61538461538464</v>
      </c>
      <c r="I34" s="35">
        <v>199.06</v>
      </c>
      <c r="J34" s="5">
        <f t="shared" si="31"/>
        <v>0.51755600000000002</v>
      </c>
      <c r="K34" s="6">
        <v>2</v>
      </c>
      <c r="L34" s="7">
        <f t="shared" si="8"/>
        <v>1.035112</v>
      </c>
    </row>
    <row r="35" spans="1:12" x14ac:dyDescent="0.15">
      <c r="A35" s="2" t="s">
        <v>319</v>
      </c>
      <c r="B35" s="3" t="s">
        <v>62</v>
      </c>
      <c r="C35" s="3">
        <v>125</v>
      </c>
      <c r="D35" s="3">
        <v>125</v>
      </c>
      <c r="E35" s="3"/>
      <c r="F35" s="3">
        <f t="shared" si="29"/>
        <v>125</v>
      </c>
      <c r="G35" s="3">
        <f t="shared" si="30"/>
        <v>125000</v>
      </c>
      <c r="H35" s="65">
        <f>G35/215</f>
        <v>581.39534883720933</v>
      </c>
      <c r="I35" s="35">
        <v>30.15</v>
      </c>
      <c r="J35" s="5">
        <f t="shared" si="31"/>
        <v>5.1857999999999994E-2</v>
      </c>
      <c r="K35" s="6">
        <v>2</v>
      </c>
      <c r="L35" s="7">
        <f t="shared" si="8"/>
        <v>0.10371599999999999</v>
      </c>
    </row>
    <row r="36" spans="1:12" x14ac:dyDescent="0.15">
      <c r="A36" s="3"/>
      <c r="B36" s="3"/>
      <c r="C36" s="3"/>
      <c r="D36" s="3"/>
      <c r="E36" s="3"/>
      <c r="F36" s="3"/>
      <c r="G36" s="3"/>
      <c r="H36" s="65"/>
      <c r="I36" s="35"/>
      <c r="J36" s="5"/>
      <c r="K36" s="6"/>
      <c r="L36" s="7"/>
    </row>
    <row r="37" spans="1:12" x14ac:dyDescent="0.15">
      <c r="A37" s="3" t="s">
        <v>63</v>
      </c>
      <c r="B37" s="3" t="s">
        <v>64</v>
      </c>
      <c r="C37" s="2" t="s">
        <v>320</v>
      </c>
      <c r="D37" s="3">
        <v>80</v>
      </c>
      <c r="E37" s="3">
        <v>20</v>
      </c>
      <c r="F37" s="3">
        <f t="shared" si="29"/>
        <v>100</v>
      </c>
      <c r="G37" s="3">
        <f t="shared" si="30"/>
        <v>100000</v>
      </c>
      <c r="H37" s="65">
        <f>G37/230</f>
        <v>434.78260869565219</v>
      </c>
      <c r="I37" s="35">
        <v>24</v>
      </c>
      <c r="J37" s="5">
        <f t="shared" si="31"/>
        <v>5.5199999999999999E-2</v>
      </c>
      <c r="K37" s="6">
        <v>2</v>
      </c>
      <c r="L37" s="7">
        <f t="shared" si="8"/>
        <v>0.1104</v>
      </c>
    </row>
    <row r="38" spans="1:12" x14ac:dyDescent="0.15">
      <c r="A38" s="3" t="s">
        <v>66</v>
      </c>
      <c r="B38" s="3" t="s">
        <v>65</v>
      </c>
      <c r="C38" s="3" t="s">
        <v>4</v>
      </c>
      <c r="D38" s="3">
        <v>600</v>
      </c>
      <c r="E38" s="3"/>
      <c r="F38" s="3">
        <f t="shared" si="29"/>
        <v>600</v>
      </c>
      <c r="G38" s="3">
        <f t="shared" si="30"/>
        <v>600000</v>
      </c>
      <c r="H38" s="65">
        <f t="shared" ref="H38" si="33">G38/215</f>
        <v>2790.6976744186045</v>
      </c>
      <c r="I38" s="35">
        <v>192.97</v>
      </c>
      <c r="J38" s="5">
        <f t="shared" si="31"/>
        <v>6.9147583333333332E-2</v>
      </c>
      <c r="K38" s="6">
        <v>25</v>
      </c>
      <c r="L38" s="7">
        <f t="shared" si="8"/>
        <v>1.7286895833333333</v>
      </c>
    </row>
    <row r="39" spans="1:12" x14ac:dyDescent="0.15">
      <c r="A39" s="3" t="s">
        <v>67</v>
      </c>
      <c r="B39" s="3" t="s">
        <v>68</v>
      </c>
      <c r="C39" s="3" t="s">
        <v>7</v>
      </c>
      <c r="D39" s="3">
        <v>125</v>
      </c>
      <c r="E39" s="3">
        <v>25</v>
      </c>
      <c r="F39" s="3">
        <f t="shared" si="29"/>
        <v>150</v>
      </c>
      <c r="G39" s="3">
        <f t="shared" si="30"/>
        <v>150000</v>
      </c>
      <c r="H39" s="65">
        <v>450</v>
      </c>
      <c r="I39" s="35">
        <v>242.64</v>
      </c>
      <c r="J39" s="5">
        <f t="shared" si="31"/>
        <v>0.53920000000000001</v>
      </c>
      <c r="K39" s="6">
        <v>3</v>
      </c>
      <c r="L39" s="7">
        <f t="shared" si="8"/>
        <v>1.6175999999999999</v>
      </c>
    </row>
    <row r="40" spans="1:12" x14ac:dyDescent="0.15">
      <c r="A40" s="3" t="s">
        <v>69</v>
      </c>
      <c r="B40" s="3" t="s">
        <v>70</v>
      </c>
      <c r="C40" s="3" t="s">
        <v>7</v>
      </c>
      <c r="D40" s="3">
        <v>125</v>
      </c>
      <c r="E40" s="3">
        <v>25</v>
      </c>
      <c r="F40" s="3">
        <f t="shared" si="29"/>
        <v>150</v>
      </c>
      <c r="G40" s="3">
        <f t="shared" si="30"/>
        <v>150000</v>
      </c>
      <c r="H40" s="65">
        <v>450</v>
      </c>
      <c r="I40" s="35">
        <v>593.82000000000005</v>
      </c>
      <c r="J40" s="5">
        <f t="shared" si="31"/>
        <v>1.3196000000000001</v>
      </c>
      <c r="K40" s="6">
        <v>1</v>
      </c>
      <c r="L40" s="7">
        <f t="shared" si="8"/>
        <v>1.3196000000000001</v>
      </c>
    </row>
    <row r="41" spans="1:12" x14ac:dyDescent="0.15">
      <c r="A41" s="3" t="s">
        <v>71</v>
      </c>
      <c r="B41" s="3" t="s">
        <v>72</v>
      </c>
      <c r="C41" s="3" t="s">
        <v>7</v>
      </c>
      <c r="D41" s="3">
        <v>125</v>
      </c>
      <c r="E41" s="3">
        <v>25</v>
      </c>
      <c r="F41" s="3">
        <f t="shared" si="29"/>
        <v>150</v>
      </c>
      <c r="G41" s="3">
        <f t="shared" si="30"/>
        <v>150000</v>
      </c>
      <c r="H41" s="65">
        <v>450</v>
      </c>
      <c r="I41" s="35">
        <v>433.36</v>
      </c>
      <c r="J41" s="5">
        <f t="shared" si="31"/>
        <v>0.96302222222222222</v>
      </c>
      <c r="K41" s="6">
        <v>1</v>
      </c>
      <c r="L41" s="7">
        <f t="shared" si="8"/>
        <v>0.96302222222222222</v>
      </c>
    </row>
    <row r="42" spans="1:12" x14ac:dyDescent="0.15">
      <c r="A42" s="3" t="s">
        <v>73</v>
      </c>
      <c r="B42" s="3" t="s">
        <v>74</v>
      </c>
      <c r="C42" s="3" t="s">
        <v>75</v>
      </c>
      <c r="D42" s="3">
        <v>60</v>
      </c>
      <c r="E42" s="3">
        <v>60</v>
      </c>
      <c r="F42" s="3">
        <f t="shared" si="29"/>
        <v>120</v>
      </c>
      <c r="G42" s="3">
        <f t="shared" si="30"/>
        <v>120000</v>
      </c>
      <c r="H42" s="65">
        <v>370</v>
      </c>
      <c r="I42" s="35">
        <v>194.11</v>
      </c>
      <c r="J42" s="5">
        <f t="shared" si="31"/>
        <v>0.52462162162162163</v>
      </c>
      <c r="K42" s="6"/>
      <c r="L42" s="7"/>
    </row>
    <row r="43" spans="1:12" x14ac:dyDescent="0.15">
      <c r="A43" s="3" t="s">
        <v>78</v>
      </c>
      <c r="B43" s="3" t="s">
        <v>76</v>
      </c>
      <c r="C43" s="3" t="s">
        <v>79</v>
      </c>
      <c r="D43" s="3"/>
      <c r="E43" s="3"/>
      <c r="F43" s="3"/>
      <c r="G43" s="3"/>
      <c r="H43" s="65"/>
      <c r="I43" s="35"/>
      <c r="J43" s="5"/>
      <c r="K43" s="6"/>
      <c r="L43" s="7"/>
    </row>
    <row r="44" spans="1:12" x14ac:dyDescent="0.15">
      <c r="A44" s="3" t="s">
        <v>80</v>
      </c>
      <c r="B44" s="3" t="s">
        <v>76</v>
      </c>
      <c r="C44" s="3" t="s">
        <v>81</v>
      </c>
      <c r="D44" s="3">
        <v>20</v>
      </c>
      <c r="E44" s="3">
        <v>10</v>
      </c>
      <c r="F44" s="3">
        <f t="shared" si="29"/>
        <v>30</v>
      </c>
      <c r="G44" s="3">
        <f t="shared" si="30"/>
        <v>30000</v>
      </c>
      <c r="H44" s="65">
        <f>G44/280</f>
        <v>107.14285714285714</v>
      </c>
      <c r="I44" s="35">
        <v>452.91</v>
      </c>
      <c r="J44" s="5">
        <f t="shared" si="31"/>
        <v>4.2271600000000005</v>
      </c>
      <c r="K44" s="6"/>
      <c r="L44" s="7"/>
    </row>
    <row r="45" spans="1:12" x14ac:dyDescent="0.15">
      <c r="A45" s="3" t="s">
        <v>83</v>
      </c>
      <c r="B45" s="3" t="s">
        <v>82</v>
      </c>
      <c r="C45" s="3" t="s">
        <v>84</v>
      </c>
      <c r="D45" s="3">
        <v>48</v>
      </c>
      <c r="E45" s="3">
        <v>16</v>
      </c>
      <c r="F45" s="3">
        <f t="shared" si="29"/>
        <v>64</v>
      </c>
      <c r="G45" s="3">
        <f t="shared" si="30"/>
        <v>64000</v>
      </c>
      <c r="H45" s="65">
        <f t="shared" ref="H45:H61" si="34">G45/280</f>
        <v>228.57142857142858</v>
      </c>
      <c r="I45" s="35"/>
      <c r="J45" s="5">
        <f t="shared" si="31"/>
        <v>0</v>
      </c>
      <c r="K45" s="6"/>
      <c r="L45" s="7"/>
    </row>
    <row r="46" spans="1:12" x14ac:dyDescent="0.15">
      <c r="A46" s="3" t="s">
        <v>85</v>
      </c>
      <c r="B46" s="3" t="s">
        <v>82</v>
      </c>
      <c r="C46" s="3" t="s">
        <v>86</v>
      </c>
      <c r="D46" s="3">
        <v>48</v>
      </c>
      <c r="E46" s="3">
        <v>8</v>
      </c>
      <c r="F46" s="3">
        <f t="shared" si="29"/>
        <v>56</v>
      </c>
      <c r="G46" s="3">
        <f t="shared" si="30"/>
        <v>56000</v>
      </c>
      <c r="H46" s="65">
        <f t="shared" si="34"/>
        <v>200</v>
      </c>
      <c r="I46" s="35">
        <v>383.7</v>
      </c>
      <c r="J46" s="5">
        <f t="shared" si="31"/>
        <v>1.9184999999999999</v>
      </c>
      <c r="K46" s="6"/>
      <c r="L46" s="7"/>
    </row>
    <row r="47" spans="1:12" x14ac:dyDescent="0.15">
      <c r="A47" s="3" t="s">
        <v>87</v>
      </c>
      <c r="B47" s="3" t="s">
        <v>88</v>
      </c>
      <c r="C47" s="3" t="s">
        <v>7</v>
      </c>
      <c r="D47" s="3"/>
      <c r="E47" s="3"/>
      <c r="F47" s="3">
        <f t="shared" si="29"/>
        <v>0</v>
      </c>
      <c r="G47" s="3"/>
      <c r="H47" s="65"/>
      <c r="I47" s="35"/>
      <c r="J47" s="5"/>
      <c r="K47" s="6"/>
      <c r="L47" s="7"/>
    </row>
    <row r="48" spans="1:12" x14ac:dyDescent="0.15">
      <c r="A48" s="3" t="s">
        <v>89</v>
      </c>
      <c r="B48" s="3" t="s">
        <v>88</v>
      </c>
      <c r="C48" s="3" t="s">
        <v>8</v>
      </c>
      <c r="D48" s="3">
        <v>80</v>
      </c>
      <c r="E48" s="3">
        <v>16</v>
      </c>
      <c r="F48" s="3">
        <f t="shared" si="29"/>
        <v>96</v>
      </c>
      <c r="G48" s="3">
        <f t="shared" si="30"/>
        <v>96000</v>
      </c>
      <c r="H48" s="65">
        <f t="shared" si="34"/>
        <v>342.85714285714283</v>
      </c>
      <c r="I48" s="35">
        <v>238.54</v>
      </c>
      <c r="J48" s="5">
        <f t="shared" si="31"/>
        <v>0.6957416666666667</v>
      </c>
      <c r="K48" s="6"/>
      <c r="L48" s="7"/>
    </row>
    <row r="49" spans="1:12" x14ac:dyDescent="0.15">
      <c r="A49" s="3" t="s">
        <v>90</v>
      </c>
      <c r="B49" s="3" t="s">
        <v>91</v>
      </c>
      <c r="C49" s="3" t="s">
        <v>7</v>
      </c>
      <c r="D49" s="3"/>
      <c r="E49" s="3"/>
      <c r="F49" s="3">
        <f t="shared" si="29"/>
        <v>0</v>
      </c>
      <c r="G49" s="3">
        <f t="shared" si="30"/>
        <v>0</v>
      </c>
      <c r="H49" s="65"/>
      <c r="I49" s="35"/>
      <c r="J49" s="5"/>
      <c r="K49" s="6"/>
      <c r="L49" s="7"/>
    </row>
    <row r="50" spans="1:12" x14ac:dyDescent="0.15">
      <c r="A50" s="3" t="s">
        <v>92</v>
      </c>
      <c r="B50" s="3" t="s">
        <v>91</v>
      </c>
      <c r="C50" s="3" t="s">
        <v>8</v>
      </c>
      <c r="D50" s="3">
        <v>80</v>
      </c>
      <c r="E50" s="3">
        <v>16</v>
      </c>
      <c r="F50" s="3">
        <f t="shared" ref="F50:F62" si="35">(D50+E50)</f>
        <v>96</v>
      </c>
      <c r="G50" s="3">
        <f t="shared" ref="G50:G62" si="36">F50*1000</f>
        <v>96000</v>
      </c>
      <c r="H50" s="65">
        <f t="shared" si="34"/>
        <v>342.85714285714283</v>
      </c>
      <c r="I50" s="35">
        <v>144.1</v>
      </c>
      <c r="J50" s="5">
        <f t="shared" si="31"/>
        <v>0.42029166666666667</v>
      </c>
      <c r="K50" s="6"/>
      <c r="L50" s="7"/>
    </row>
    <row r="51" spans="1:12" x14ac:dyDescent="0.15">
      <c r="A51" s="3" t="s">
        <v>94</v>
      </c>
      <c r="B51" s="3" t="s">
        <v>93</v>
      </c>
      <c r="C51" s="3" t="s">
        <v>77</v>
      </c>
      <c r="D51" s="3">
        <v>40</v>
      </c>
      <c r="E51" s="3">
        <v>20</v>
      </c>
      <c r="F51" s="3">
        <f t="shared" si="35"/>
        <v>60</v>
      </c>
      <c r="G51" s="3">
        <f t="shared" si="36"/>
        <v>60000</v>
      </c>
      <c r="H51" s="65">
        <f t="shared" si="34"/>
        <v>214.28571428571428</v>
      </c>
      <c r="I51" s="35">
        <v>437</v>
      </c>
      <c r="J51" s="5">
        <f t="shared" si="31"/>
        <v>2.0393333333333334</v>
      </c>
      <c r="K51" s="6"/>
      <c r="L51" s="7"/>
    </row>
    <row r="52" spans="1:12" x14ac:dyDescent="0.15">
      <c r="A52" s="3" t="s">
        <v>96</v>
      </c>
      <c r="B52" s="3" t="s">
        <v>95</v>
      </c>
      <c r="C52" s="3" t="s">
        <v>84</v>
      </c>
      <c r="D52" s="3">
        <v>48</v>
      </c>
      <c r="E52" s="3">
        <v>16</v>
      </c>
      <c r="F52" s="3">
        <f t="shared" si="35"/>
        <v>64</v>
      </c>
      <c r="G52" s="3">
        <f t="shared" si="36"/>
        <v>64000</v>
      </c>
      <c r="H52" s="65">
        <f t="shared" si="34"/>
        <v>228.57142857142858</v>
      </c>
      <c r="I52" s="35">
        <v>517</v>
      </c>
      <c r="J52" s="5">
        <f t="shared" si="31"/>
        <v>2.2618749999999999</v>
      </c>
      <c r="K52" s="6"/>
      <c r="L52" s="7"/>
    </row>
    <row r="53" spans="1:12" x14ac:dyDescent="0.15">
      <c r="A53" s="3" t="s">
        <v>98</v>
      </c>
      <c r="B53" s="3" t="s">
        <v>97</v>
      </c>
      <c r="C53" s="3" t="s">
        <v>8</v>
      </c>
      <c r="D53" s="3">
        <v>80</v>
      </c>
      <c r="E53" s="3">
        <v>16</v>
      </c>
      <c r="F53" s="3">
        <f t="shared" si="35"/>
        <v>96</v>
      </c>
      <c r="G53" s="3">
        <f t="shared" si="36"/>
        <v>96000</v>
      </c>
      <c r="H53" s="65">
        <f t="shared" si="34"/>
        <v>342.85714285714283</v>
      </c>
      <c r="I53" s="35">
        <v>234.28</v>
      </c>
      <c r="J53" s="5">
        <f t="shared" si="31"/>
        <v>0.68331666666666668</v>
      </c>
      <c r="K53" s="6"/>
      <c r="L53" s="7"/>
    </row>
    <row r="54" spans="1:12" x14ac:dyDescent="0.15">
      <c r="A54" s="3" t="s">
        <v>99</v>
      </c>
      <c r="B54" s="3" t="s">
        <v>97</v>
      </c>
      <c r="C54" s="3" t="s">
        <v>9</v>
      </c>
      <c r="D54" s="3">
        <v>40</v>
      </c>
      <c r="E54" s="3">
        <v>8</v>
      </c>
      <c r="F54" s="3">
        <f t="shared" si="35"/>
        <v>48</v>
      </c>
      <c r="G54" s="3">
        <f t="shared" si="36"/>
        <v>48000</v>
      </c>
      <c r="H54" s="65">
        <f t="shared" si="34"/>
        <v>171.42857142857142</v>
      </c>
      <c r="I54" s="35">
        <v>117.4</v>
      </c>
      <c r="J54" s="5">
        <f t="shared" si="31"/>
        <v>0.6848333333333334</v>
      </c>
      <c r="K54" s="6"/>
      <c r="L54" s="7"/>
    </row>
    <row r="55" spans="1:12" x14ac:dyDescent="0.15">
      <c r="A55" s="3" t="s">
        <v>101</v>
      </c>
      <c r="B55" s="3" t="s">
        <v>100</v>
      </c>
      <c r="C55" s="3" t="s">
        <v>8</v>
      </c>
      <c r="D55" s="3">
        <v>80</v>
      </c>
      <c r="E55" s="3">
        <v>16</v>
      </c>
      <c r="F55" s="3">
        <f t="shared" si="35"/>
        <v>96</v>
      </c>
      <c r="G55" s="3">
        <f t="shared" si="36"/>
        <v>96000</v>
      </c>
      <c r="H55" s="65">
        <f t="shared" si="34"/>
        <v>342.85714285714283</v>
      </c>
      <c r="I55" s="35">
        <v>179.5</v>
      </c>
      <c r="J55" s="5">
        <f t="shared" si="31"/>
        <v>0.52354166666666668</v>
      </c>
      <c r="K55" s="6"/>
      <c r="L55" s="7"/>
    </row>
    <row r="56" spans="1:12" x14ac:dyDescent="0.15">
      <c r="A56" s="3" t="s">
        <v>102</v>
      </c>
      <c r="B56" s="3" t="s">
        <v>100</v>
      </c>
      <c r="C56" s="3" t="s">
        <v>9</v>
      </c>
      <c r="D56" s="3">
        <v>40</v>
      </c>
      <c r="E56" s="3">
        <v>8</v>
      </c>
      <c r="F56" s="3">
        <f t="shared" si="35"/>
        <v>48</v>
      </c>
      <c r="G56" s="3">
        <f t="shared" si="36"/>
        <v>48000</v>
      </c>
      <c r="H56" s="65">
        <f t="shared" si="34"/>
        <v>171.42857142857142</v>
      </c>
      <c r="I56" s="35">
        <v>89.7</v>
      </c>
      <c r="J56" s="5">
        <f t="shared" si="31"/>
        <v>0.5232500000000001</v>
      </c>
      <c r="K56" s="6"/>
      <c r="L56" s="7"/>
    </row>
    <row r="57" spans="1:12" x14ac:dyDescent="0.15">
      <c r="A57" s="3" t="s">
        <v>104</v>
      </c>
      <c r="B57" s="3" t="s">
        <v>103</v>
      </c>
      <c r="C57" s="3" t="s">
        <v>8</v>
      </c>
      <c r="D57" s="3">
        <v>80</v>
      </c>
      <c r="E57" s="3">
        <v>16</v>
      </c>
      <c r="F57" s="3">
        <f t="shared" si="35"/>
        <v>96</v>
      </c>
      <c r="G57" s="3">
        <f t="shared" si="36"/>
        <v>96000</v>
      </c>
      <c r="H57" s="65">
        <f t="shared" si="34"/>
        <v>342.85714285714283</v>
      </c>
      <c r="I57" s="35">
        <v>234.28</v>
      </c>
      <c r="J57" s="5">
        <f t="shared" si="31"/>
        <v>0.68331666666666668</v>
      </c>
      <c r="K57" s="6"/>
      <c r="L57" s="7"/>
    </row>
    <row r="58" spans="1:12" x14ac:dyDescent="0.15">
      <c r="A58" s="3" t="s">
        <v>105</v>
      </c>
      <c r="B58" s="3" t="s">
        <v>103</v>
      </c>
      <c r="C58" s="3" t="s">
        <v>9</v>
      </c>
      <c r="D58" s="3">
        <v>40</v>
      </c>
      <c r="E58" s="3">
        <v>8</v>
      </c>
      <c r="F58" s="3">
        <f t="shared" si="35"/>
        <v>48</v>
      </c>
      <c r="G58" s="3">
        <f t="shared" si="36"/>
        <v>48000</v>
      </c>
      <c r="H58" s="65">
        <f t="shared" si="34"/>
        <v>171.42857142857142</v>
      </c>
      <c r="I58" s="35">
        <v>117.4</v>
      </c>
      <c r="J58" s="5">
        <f t="shared" si="31"/>
        <v>0.6848333333333334</v>
      </c>
      <c r="K58" s="6"/>
      <c r="L58" s="7"/>
    </row>
    <row r="59" spans="1:12" x14ac:dyDescent="0.15">
      <c r="A59" s="3" t="s">
        <v>106</v>
      </c>
      <c r="B59" s="3" t="s">
        <v>107</v>
      </c>
      <c r="C59" s="3" t="s">
        <v>77</v>
      </c>
      <c r="D59" s="3">
        <v>40</v>
      </c>
      <c r="E59" s="3">
        <v>20</v>
      </c>
      <c r="F59" s="3">
        <f t="shared" si="35"/>
        <v>60</v>
      </c>
      <c r="G59" s="3">
        <f t="shared" si="36"/>
        <v>60000</v>
      </c>
      <c r="H59" s="65">
        <f t="shared" si="34"/>
        <v>214.28571428571428</v>
      </c>
      <c r="I59" s="35">
        <v>701.8</v>
      </c>
      <c r="J59" s="5">
        <f t="shared" si="31"/>
        <v>3.2750666666666666</v>
      </c>
      <c r="K59" s="6"/>
      <c r="L59" s="7"/>
    </row>
    <row r="60" spans="1:12" x14ac:dyDescent="0.15">
      <c r="A60" s="3" t="s">
        <v>109</v>
      </c>
      <c r="B60" s="3" t="s">
        <v>108</v>
      </c>
      <c r="C60" s="3" t="s">
        <v>8</v>
      </c>
      <c r="D60" s="3">
        <v>80</v>
      </c>
      <c r="E60" s="3">
        <v>16</v>
      </c>
      <c r="F60" s="3">
        <f t="shared" si="35"/>
        <v>96</v>
      </c>
      <c r="G60" s="3">
        <f t="shared" si="36"/>
        <v>96000</v>
      </c>
      <c r="H60" s="65">
        <f t="shared" si="34"/>
        <v>342.85714285714283</v>
      </c>
      <c r="I60" s="35">
        <v>277.7</v>
      </c>
      <c r="J60" s="5">
        <f t="shared" si="31"/>
        <v>0.80995833333333334</v>
      </c>
      <c r="K60" s="6"/>
      <c r="L60" s="7"/>
    </row>
    <row r="61" spans="1:12" x14ac:dyDescent="0.15">
      <c r="A61" s="36" t="s">
        <v>110</v>
      </c>
      <c r="B61" s="36" t="s">
        <v>108</v>
      </c>
      <c r="C61" s="36" t="s">
        <v>9</v>
      </c>
      <c r="D61" s="36">
        <v>40</v>
      </c>
      <c r="E61" s="36">
        <v>8</v>
      </c>
      <c r="F61" s="36">
        <f t="shared" si="35"/>
        <v>48</v>
      </c>
      <c r="G61" s="36">
        <f t="shared" si="36"/>
        <v>48000</v>
      </c>
      <c r="H61" s="65">
        <f t="shared" si="34"/>
        <v>171.42857142857142</v>
      </c>
      <c r="I61" s="37">
        <v>139</v>
      </c>
      <c r="J61" s="5">
        <f t="shared" si="31"/>
        <v>0.81083333333333341</v>
      </c>
      <c r="K61" s="38"/>
      <c r="L61" s="39"/>
    </row>
    <row r="62" spans="1:12" x14ac:dyDescent="0.15">
      <c r="A62" s="64" t="s">
        <v>306</v>
      </c>
      <c r="B62" s="7" t="s">
        <v>111</v>
      </c>
      <c r="C62" s="64" t="s">
        <v>305</v>
      </c>
      <c r="D62" s="7"/>
      <c r="E62" s="7"/>
      <c r="F62" s="7">
        <f t="shared" si="35"/>
        <v>0</v>
      </c>
      <c r="G62" s="7">
        <f t="shared" si="36"/>
        <v>0</v>
      </c>
      <c r="H62" s="66">
        <v>100</v>
      </c>
      <c r="I62" s="40">
        <v>510</v>
      </c>
      <c r="J62" s="5">
        <f t="shared" si="31"/>
        <v>5.0999999999999996</v>
      </c>
      <c r="K62" s="7"/>
      <c r="L62" s="7"/>
    </row>
    <row r="63" spans="1:12" x14ac:dyDescent="0.15">
      <c r="A63" s="9"/>
      <c r="B63" s="9"/>
      <c r="C63" s="9"/>
      <c r="D63" s="9"/>
      <c r="E63" s="9"/>
      <c r="F63" s="9"/>
      <c r="G63" s="9"/>
      <c r="H63" s="67"/>
      <c r="I63" s="41"/>
      <c r="J63" s="42"/>
      <c r="K63" s="7"/>
      <c r="L63" s="7"/>
    </row>
    <row r="64" spans="1:12" ht="14" x14ac:dyDescent="0.15">
      <c r="L64" s="43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topLeftCell="A55" zoomScaleNormal="100" workbookViewId="0">
      <selection activeCell="B86" sqref="B86"/>
    </sheetView>
  </sheetViews>
  <sheetFormatPr baseColWidth="10" defaultColWidth="9" defaultRowHeight="13" x14ac:dyDescent="0.15"/>
  <cols>
    <col min="1" max="1" width="38.796875" customWidth="1"/>
    <col min="2" max="2" width="23.59765625" customWidth="1"/>
    <col min="3" max="3" width="17.3984375" bestFit="1" customWidth="1"/>
    <col min="4" max="4" width="17" style="34" customWidth="1"/>
    <col min="5" max="5" width="14" bestFit="1" customWidth="1"/>
  </cols>
  <sheetData>
    <row r="1" spans="1:5" ht="17" thickBot="1" x14ac:dyDescent="0.25">
      <c r="A1" s="75" t="s">
        <v>122</v>
      </c>
      <c r="B1" s="75"/>
      <c r="C1" s="14"/>
      <c r="D1" s="28"/>
      <c r="E1" s="15"/>
    </row>
    <row r="2" spans="1:5" ht="17" thickBot="1" x14ac:dyDescent="0.25">
      <c r="A2" s="16" t="s">
        <v>123</v>
      </c>
      <c r="B2" s="17" t="s">
        <v>124</v>
      </c>
      <c r="C2" s="18" t="s">
        <v>125</v>
      </c>
      <c r="D2" s="29" t="s">
        <v>288</v>
      </c>
      <c r="E2" s="19"/>
    </row>
    <row r="3" spans="1:5" ht="31.5" customHeight="1" x14ac:dyDescent="0.2">
      <c r="A3" s="20" t="s">
        <v>126</v>
      </c>
      <c r="B3" s="21"/>
      <c r="C3" s="14"/>
      <c r="D3" s="30" t="s">
        <v>289</v>
      </c>
      <c r="E3" s="57" t="s">
        <v>298</v>
      </c>
    </row>
    <row r="4" spans="1:5" ht="14" x14ac:dyDescent="0.15">
      <c r="A4" s="58" t="s">
        <v>127</v>
      </c>
      <c r="B4" s="25" t="s">
        <v>128</v>
      </c>
      <c r="C4" s="25" t="s">
        <v>129</v>
      </c>
      <c r="D4" s="31">
        <v>23.3</v>
      </c>
      <c r="E4" s="22">
        <v>12</v>
      </c>
    </row>
    <row r="5" spans="1:5" ht="14" x14ac:dyDescent="0.15">
      <c r="A5" s="58" t="s">
        <v>130</v>
      </c>
      <c r="B5" s="25" t="s">
        <v>131</v>
      </c>
      <c r="C5" s="25" t="s">
        <v>132</v>
      </c>
      <c r="D5" s="31"/>
      <c r="E5" s="22"/>
    </row>
    <row r="6" spans="1:5" ht="14" x14ac:dyDescent="0.15">
      <c r="A6" s="58" t="s">
        <v>290</v>
      </c>
      <c r="B6" s="25" t="s">
        <v>133</v>
      </c>
      <c r="C6" s="25" t="s">
        <v>134</v>
      </c>
      <c r="D6" s="31">
        <v>203.4</v>
      </c>
      <c r="E6" s="22">
        <v>2</v>
      </c>
    </row>
    <row r="7" spans="1:5" ht="14" x14ac:dyDescent="0.15">
      <c r="A7" s="58" t="s">
        <v>135</v>
      </c>
      <c r="B7" s="25" t="s">
        <v>136</v>
      </c>
      <c r="C7" s="25" t="s">
        <v>132</v>
      </c>
      <c r="D7" s="31"/>
      <c r="E7" s="22"/>
    </row>
    <row r="8" spans="1:5" ht="14" x14ac:dyDescent="0.15">
      <c r="A8" s="58" t="s">
        <v>137</v>
      </c>
      <c r="B8" s="25" t="s">
        <v>138</v>
      </c>
      <c r="C8" s="25" t="s">
        <v>134</v>
      </c>
      <c r="D8" s="31"/>
      <c r="E8" s="22"/>
    </row>
    <row r="9" spans="1:5" ht="14" x14ac:dyDescent="0.15">
      <c r="A9" s="58" t="s">
        <v>139</v>
      </c>
      <c r="B9" s="25" t="s">
        <v>140</v>
      </c>
      <c r="C9" s="25" t="s">
        <v>134</v>
      </c>
      <c r="D9" s="31"/>
      <c r="E9" s="22"/>
    </row>
    <row r="10" spans="1:5" ht="14" x14ac:dyDescent="0.15">
      <c r="A10" s="58" t="s">
        <v>141</v>
      </c>
      <c r="B10" s="25" t="s">
        <v>142</v>
      </c>
      <c r="C10" s="25" t="s">
        <v>292</v>
      </c>
      <c r="D10" s="31">
        <v>154.91</v>
      </c>
      <c r="E10" s="22">
        <v>2</v>
      </c>
    </row>
    <row r="11" spans="1:5" ht="14" x14ac:dyDescent="0.15">
      <c r="A11" s="58" t="s">
        <v>143</v>
      </c>
      <c r="B11" s="25" t="s">
        <v>144</v>
      </c>
      <c r="C11" s="25" t="s">
        <v>145</v>
      </c>
      <c r="D11" s="31"/>
      <c r="E11" s="22"/>
    </row>
    <row r="12" spans="1:5" ht="14" x14ac:dyDescent="0.15">
      <c r="A12" s="58" t="s">
        <v>146</v>
      </c>
      <c r="B12" s="25" t="s">
        <v>147</v>
      </c>
      <c r="C12" s="25" t="s">
        <v>148</v>
      </c>
      <c r="D12" s="31">
        <v>72.760000000000005</v>
      </c>
      <c r="E12" s="22">
        <v>4</v>
      </c>
    </row>
    <row r="13" spans="1:5" ht="14" x14ac:dyDescent="0.15">
      <c r="A13" s="58" t="s">
        <v>149</v>
      </c>
      <c r="B13" s="25" t="s">
        <v>150</v>
      </c>
      <c r="C13" s="25" t="s">
        <v>148</v>
      </c>
      <c r="D13" s="31"/>
      <c r="E13" s="22"/>
    </row>
    <row r="14" spans="1:5" ht="14" x14ac:dyDescent="0.15">
      <c r="A14" s="58" t="s">
        <v>151</v>
      </c>
      <c r="B14" s="25" t="s">
        <v>152</v>
      </c>
      <c r="C14" s="25" t="s">
        <v>132</v>
      </c>
      <c r="D14" s="31"/>
      <c r="E14" s="22"/>
    </row>
    <row r="15" spans="1:5" ht="14" x14ac:dyDescent="0.15">
      <c r="A15" s="58" t="s">
        <v>153</v>
      </c>
      <c r="B15" s="25" t="s">
        <v>154</v>
      </c>
      <c r="C15" s="25" t="s">
        <v>132</v>
      </c>
      <c r="D15" s="31"/>
      <c r="E15" s="22"/>
    </row>
    <row r="16" spans="1:5" ht="14" x14ac:dyDescent="0.15">
      <c r="A16" s="59" t="s">
        <v>155</v>
      </c>
      <c r="B16" s="25" t="s">
        <v>156</v>
      </c>
      <c r="C16" s="25" t="s">
        <v>132</v>
      </c>
      <c r="D16" s="31"/>
      <c r="E16" s="22"/>
    </row>
    <row r="17" spans="1:5" ht="14" x14ac:dyDescent="0.15">
      <c r="A17" s="58" t="s">
        <v>157</v>
      </c>
      <c r="B17" s="25" t="s">
        <v>158</v>
      </c>
      <c r="C17" s="25" t="s">
        <v>159</v>
      </c>
      <c r="D17" s="31"/>
      <c r="E17" s="22"/>
    </row>
    <row r="18" spans="1:5" ht="14" x14ac:dyDescent="0.15">
      <c r="A18" s="58" t="s">
        <v>160</v>
      </c>
      <c r="B18" s="25" t="s">
        <v>161</v>
      </c>
      <c r="C18" s="25" t="s">
        <v>162</v>
      </c>
      <c r="D18" s="31"/>
      <c r="E18" s="22"/>
    </row>
    <row r="19" spans="1:5" ht="14" x14ac:dyDescent="0.15">
      <c r="A19" s="58" t="s">
        <v>163</v>
      </c>
      <c r="B19" s="25" t="s">
        <v>164</v>
      </c>
      <c r="C19" s="25" t="s">
        <v>293</v>
      </c>
      <c r="D19" s="31">
        <v>188.95</v>
      </c>
      <c r="E19" s="22">
        <v>3</v>
      </c>
    </row>
    <row r="20" spans="1:5" ht="14" x14ac:dyDescent="0.15">
      <c r="A20" s="58" t="s">
        <v>166</v>
      </c>
      <c r="B20" s="25" t="s">
        <v>167</v>
      </c>
      <c r="C20" s="25" t="s">
        <v>168</v>
      </c>
      <c r="D20" s="31"/>
      <c r="E20" s="22"/>
    </row>
    <row r="21" spans="1:5" ht="14" x14ac:dyDescent="0.15">
      <c r="A21" s="58" t="s">
        <v>169</v>
      </c>
      <c r="B21" s="25" t="s">
        <v>170</v>
      </c>
      <c r="C21" s="25" t="s">
        <v>148</v>
      </c>
      <c r="D21" s="31"/>
      <c r="E21" s="22"/>
    </row>
    <row r="22" spans="1:5" ht="14" x14ac:dyDescent="0.15">
      <c r="A22" s="58" t="s">
        <v>171</v>
      </c>
      <c r="B22" s="25" t="s">
        <v>172</v>
      </c>
      <c r="C22" s="25" t="s">
        <v>134</v>
      </c>
      <c r="D22" s="31"/>
      <c r="E22" s="22"/>
    </row>
    <row r="23" spans="1:5" ht="14" x14ac:dyDescent="0.15">
      <c r="A23" s="58" t="s">
        <v>173</v>
      </c>
      <c r="B23" s="25" t="s">
        <v>174</v>
      </c>
      <c r="C23" s="25" t="s">
        <v>132</v>
      </c>
      <c r="D23" s="31"/>
      <c r="E23" s="23"/>
    </row>
    <row r="24" spans="1:5" ht="14" x14ac:dyDescent="0.15">
      <c r="A24" s="58" t="s">
        <v>175</v>
      </c>
      <c r="B24" s="25" t="s">
        <v>176</v>
      </c>
      <c r="C24" s="25" t="s">
        <v>132</v>
      </c>
      <c r="D24" s="31"/>
      <c r="E24" s="23"/>
    </row>
    <row r="25" spans="1:5" ht="14" x14ac:dyDescent="0.15">
      <c r="A25" s="58" t="s">
        <v>177</v>
      </c>
      <c r="B25" s="25" t="s">
        <v>178</v>
      </c>
      <c r="C25" s="25" t="s">
        <v>162</v>
      </c>
      <c r="D25" s="31"/>
      <c r="E25" s="23"/>
    </row>
    <row r="26" spans="1:5" ht="14" x14ac:dyDescent="0.15">
      <c r="A26" s="58" t="s">
        <v>179</v>
      </c>
      <c r="B26" s="25" t="s">
        <v>180</v>
      </c>
      <c r="C26" s="25" t="s">
        <v>292</v>
      </c>
      <c r="D26" s="31">
        <v>101.08</v>
      </c>
      <c r="E26" s="23">
        <v>2</v>
      </c>
    </row>
    <row r="27" spans="1:5" ht="14" x14ac:dyDescent="0.15">
      <c r="A27" s="58" t="s">
        <v>181</v>
      </c>
      <c r="B27" s="25" t="s">
        <v>182</v>
      </c>
      <c r="C27" s="25" t="s">
        <v>134</v>
      </c>
      <c r="D27" s="31">
        <v>64.739999999999995</v>
      </c>
      <c r="E27" s="23"/>
    </row>
    <row r="28" spans="1:5" ht="16" x14ac:dyDescent="0.2">
      <c r="A28" s="60" t="s">
        <v>183</v>
      </c>
      <c r="B28" s="61"/>
      <c r="C28" s="26"/>
      <c r="D28" s="32"/>
      <c r="E28" s="23"/>
    </row>
    <row r="29" spans="1:5" ht="14" x14ac:dyDescent="0.15">
      <c r="A29" s="58" t="s">
        <v>184</v>
      </c>
      <c r="B29" s="25" t="s">
        <v>185</v>
      </c>
      <c r="C29" s="25" t="s">
        <v>129</v>
      </c>
      <c r="D29" s="31"/>
      <c r="E29" s="23"/>
    </row>
    <row r="30" spans="1:5" ht="14" x14ac:dyDescent="0.15">
      <c r="A30" s="58" t="s">
        <v>187</v>
      </c>
      <c r="B30" s="25" t="s">
        <v>188</v>
      </c>
      <c r="C30" s="25" t="s">
        <v>186</v>
      </c>
      <c r="D30" s="31"/>
      <c r="E30" s="23"/>
    </row>
    <row r="31" spans="1:5" ht="14" x14ac:dyDescent="0.15">
      <c r="A31" s="58" t="s">
        <v>189</v>
      </c>
      <c r="B31" s="25" t="s">
        <v>190</v>
      </c>
      <c r="C31" s="25" t="s">
        <v>186</v>
      </c>
      <c r="D31" s="31"/>
      <c r="E31" s="23"/>
    </row>
    <row r="32" spans="1:5" ht="14" x14ac:dyDescent="0.15">
      <c r="A32" s="58" t="s">
        <v>191</v>
      </c>
      <c r="B32" s="25" t="s">
        <v>192</v>
      </c>
      <c r="C32" s="25" t="s">
        <v>186</v>
      </c>
      <c r="D32" s="31"/>
      <c r="E32" s="23"/>
    </row>
    <row r="33" spans="1:5" ht="14" x14ac:dyDescent="0.15">
      <c r="A33" s="58" t="s">
        <v>193</v>
      </c>
      <c r="B33" s="25" t="s">
        <v>194</v>
      </c>
      <c r="C33" s="25" t="s">
        <v>186</v>
      </c>
      <c r="D33" s="31"/>
      <c r="E33" s="23"/>
    </row>
    <row r="34" spans="1:5" ht="14" x14ac:dyDescent="0.15">
      <c r="A34" s="62" t="s">
        <v>195</v>
      </c>
      <c r="B34" s="25" t="s">
        <v>196</v>
      </c>
      <c r="C34" s="25" t="s">
        <v>168</v>
      </c>
      <c r="D34" s="31"/>
      <c r="E34" s="23"/>
    </row>
    <row r="35" spans="1:5" ht="14" x14ac:dyDescent="0.15">
      <c r="A35" s="58" t="s">
        <v>197</v>
      </c>
      <c r="B35" s="25" t="s">
        <v>198</v>
      </c>
      <c r="C35" s="25" t="s">
        <v>129</v>
      </c>
      <c r="D35" s="31"/>
      <c r="E35" s="23"/>
    </row>
    <row r="36" spans="1:5" ht="14" x14ac:dyDescent="0.15">
      <c r="A36" s="58" t="s">
        <v>199</v>
      </c>
      <c r="B36" s="25" t="s">
        <v>200</v>
      </c>
      <c r="C36" s="25" t="s">
        <v>168</v>
      </c>
      <c r="D36" s="31"/>
      <c r="E36" s="23"/>
    </row>
    <row r="37" spans="1:5" ht="14" x14ac:dyDescent="0.15">
      <c r="A37" s="58" t="s">
        <v>201</v>
      </c>
      <c r="B37" s="25" t="s">
        <v>202</v>
      </c>
      <c r="C37" s="25" t="s">
        <v>129</v>
      </c>
      <c r="D37" s="31"/>
      <c r="E37" s="23"/>
    </row>
    <row r="38" spans="1:5" ht="14" x14ac:dyDescent="0.15">
      <c r="A38" s="58" t="s">
        <v>203</v>
      </c>
      <c r="B38" s="25" t="s">
        <v>204</v>
      </c>
      <c r="C38" s="25" t="s">
        <v>129</v>
      </c>
      <c r="D38" s="31"/>
      <c r="E38" s="23"/>
    </row>
    <row r="39" spans="1:5" ht="16" x14ac:dyDescent="0.2">
      <c r="A39" s="60" t="s">
        <v>205</v>
      </c>
      <c r="B39" s="61"/>
      <c r="C39" s="26"/>
      <c r="D39" s="32"/>
      <c r="E39" s="23"/>
    </row>
    <row r="40" spans="1:5" ht="14" x14ac:dyDescent="0.15">
      <c r="A40" s="58" t="s">
        <v>206</v>
      </c>
      <c r="B40" s="25" t="s">
        <v>207</v>
      </c>
      <c r="C40" s="25" t="s">
        <v>208</v>
      </c>
      <c r="D40" s="31">
        <v>26.18</v>
      </c>
      <c r="E40" s="23">
        <v>24</v>
      </c>
    </row>
    <row r="41" spans="1:5" ht="14" x14ac:dyDescent="0.15">
      <c r="A41" s="58" t="s">
        <v>210</v>
      </c>
      <c r="B41" s="25" t="s">
        <v>211</v>
      </c>
      <c r="C41" s="25" t="s">
        <v>208</v>
      </c>
      <c r="D41" s="31">
        <v>25.55</v>
      </c>
      <c r="E41" s="23">
        <v>5</v>
      </c>
    </row>
    <row r="42" spans="1:5" ht="14" x14ac:dyDescent="0.15">
      <c r="A42" s="58" t="s">
        <v>212</v>
      </c>
      <c r="B42" s="25" t="s">
        <v>213</v>
      </c>
      <c r="C42" s="25" t="s">
        <v>168</v>
      </c>
      <c r="D42" s="31"/>
      <c r="E42" s="23"/>
    </row>
    <row r="43" spans="1:5" ht="14" x14ac:dyDescent="0.15">
      <c r="A43" s="63" t="s">
        <v>214</v>
      </c>
      <c r="B43" s="27" t="s">
        <v>215</v>
      </c>
      <c r="C43" s="27" t="s">
        <v>168</v>
      </c>
      <c r="D43" s="33"/>
      <c r="E43" s="23"/>
    </row>
    <row r="44" spans="1:5" ht="14" x14ac:dyDescent="0.15">
      <c r="A44" s="58" t="s">
        <v>216</v>
      </c>
      <c r="B44" s="25" t="s">
        <v>217</v>
      </c>
      <c r="C44" s="25" t="s">
        <v>134</v>
      </c>
      <c r="D44" s="31">
        <v>64</v>
      </c>
      <c r="E44" s="23">
        <v>2</v>
      </c>
    </row>
    <row r="45" spans="1:5" ht="14" x14ac:dyDescent="0.15">
      <c r="A45" s="58" t="s">
        <v>218</v>
      </c>
      <c r="B45" s="25" t="s">
        <v>219</v>
      </c>
      <c r="C45" s="25" t="s">
        <v>134</v>
      </c>
      <c r="D45" s="31">
        <v>65.349999999999994</v>
      </c>
      <c r="E45" s="23">
        <v>2</v>
      </c>
    </row>
    <row r="46" spans="1:5" ht="14" x14ac:dyDescent="0.15">
      <c r="A46" s="58" t="s">
        <v>220</v>
      </c>
      <c r="B46" s="25" t="s">
        <v>221</v>
      </c>
      <c r="C46" s="25" t="s">
        <v>208</v>
      </c>
      <c r="D46" s="31"/>
      <c r="E46" s="23"/>
    </row>
    <row r="47" spans="1:5" ht="14" x14ac:dyDescent="0.15">
      <c r="A47" s="58" t="s">
        <v>220</v>
      </c>
      <c r="B47" s="25" t="s">
        <v>222</v>
      </c>
      <c r="C47" s="25" t="s">
        <v>209</v>
      </c>
      <c r="D47" s="31"/>
      <c r="E47" s="23"/>
    </row>
    <row r="48" spans="1:5" ht="14" x14ac:dyDescent="0.15">
      <c r="A48" s="58" t="s">
        <v>223</v>
      </c>
      <c r="B48" s="25" t="s">
        <v>224</v>
      </c>
      <c r="C48" s="25" t="s">
        <v>208</v>
      </c>
      <c r="D48" s="31"/>
      <c r="E48" s="23"/>
    </row>
    <row r="49" spans="1:5" ht="14" x14ac:dyDescent="0.15">
      <c r="A49" s="58" t="s">
        <v>223</v>
      </c>
      <c r="B49" s="25" t="s">
        <v>225</v>
      </c>
      <c r="C49" s="25" t="s">
        <v>209</v>
      </c>
      <c r="D49" s="31"/>
      <c r="E49" s="23"/>
    </row>
    <row r="50" spans="1:5" ht="14" x14ac:dyDescent="0.15">
      <c r="A50" s="58" t="s">
        <v>226</v>
      </c>
      <c r="B50" s="25" t="s">
        <v>227</v>
      </c>
      <c r="C50" s="25" t="s">
        <v>134</v>
      </c>
      <c r="D50" s="31"/>
      <c r="E50" s="23"/>
    </row>
    <row r="51" spans="1:5" ht="14" x14ac:dyDescent="0.15">
      <c r="A51" s="58" t="s">
        <v>228</v>
      </c>
      <c r="B51" s="25" t="s">
        <v>229</v>
      </c>
      <c r="C51" s="25" t="s">
        <v>134</v>
      </c>
      <c r="D51" s="31"/>
      <c r="E51" s="23"/>
    </row>
    <row r="52" spans="1:5" ht="14" x14ac:dyDescent="0.15">
      <c r="A52" s="58" t="s">
        <v>230</v>
      </c>
      <c r="B52" s="25" t="s">
        <v>231</v>
      </c>
      <c r="C52" s="25" t="s">
        <v>168</v>
      </c>
      <c r="D52" s="31"/>
      <c r="E52" s="23"/>
    </row>
    <row r="53" spans="1:5" ht="14" x14ac:dyDescent="0.15">
      <c r="A53" s="58" t="s">
        <v>232</v>
      </c>
      <c r="B53" s="25" t="s">
        <v>233</v>
      </c>
      <c r="C53" s="25" t="s">
        <v>148</v>
      </c>
      <c r="D53" s="31"/>
      <c r="E53" s="23"/>
    </row>
    <row r="54" spans="1:5" ht="14" x14ac:dyDescent="0.15">
      <c r="A54" s="58" t="s">
        <v>234</v>
      </c>
      <c r="B54" s="25" t="s">
        <v>235</v>
      </c>
      <c r="C54" s="25" t="s">
        <v>148</v>
      </c>
      <c r="D54" s="31"/>
      <c r="E54" s="23"/>
    </row>
    <row r="55" spans="1:5" ht="14" x14ac:dyDescent="0.15">
      <c r="A55" s="58" t="s">
        <v>236</v>
      </c>
      <c r="B55" s="25" t="s">
        <v>237</v>
      </c>
      <c r="C55" s="25" t="s">
        <v>134</v>
      </c>
      <c r="D55" s="31"/>
      <c r="E55" s="23"/>
    </row>
    <row r="56" spans="1:5" ht="14" x14ac:dyDescent="0.15">
      <c r="A56" s="58" t="s">
        <v>238</v>
      </c>
      <c r="B56" s="25" t="s">
        <v>239</v>
      </c>
      <c r="C56" s="25" t="s">
        <v>134</v>
      </c>
      <c r="D56" s="31"/>
      <c r="E56" s="23"/>
    </row>
    <row r="57" spans="1:5" ht="14" x14ac:dyDescent="0.15">
      <c r="A57" s="58" t="s">
        <v>240</v>
      </c>
      <c r="B57" s="25" t="s">
        <v>241</v>
      </c>
      <c r="C57" s="25" t="s">
        <v>134</v>
      </c>
      <c r="D57" s="31"/>
      <c r="E57" s="23"/>
    </row>
    <row r="58" spans="1:5" ht="14" x14ac:dyDescent="0.15">
      <c r="A58" s="58" t="s">
        <v>242</v>
      </c>
      <c r="B58" s="25" t="s">
        <v>243</v>
      </c>
      <c r="C58" s="25" t="s">
        <v>134</v>
      </c>
      <c r="D58" s="31"/>
      <c r="E58" s="23"/>
    </row>
    <row r="59" spans="1:5" ht="14" x14ac:dyDescent="0.15">
      <c r="A59" s="58" t="s">
        <v>244</v>
      </c>
      <c r="B59" s="25" t="s">
        <v>245</v>
      </c>
      <c r="C59" s="25" t="s">
        <v>246</v>
      </c>
      <c r="D59" s="31"/>
      <c r="E59" s="23"/>
    </row>
    <row r="60" spans="1:5" ht="14" x14ac:dyDescent="0.15">
      <c r="A60" s="58" t="s">
        <v>247</v>
      </c>
      <c r="B60" s="25" t="s">
        <v>248</v>
      </c>
      <c r="C60" s="25" t="s">
        <v>246</v>
      </c>
      <c r="D60" s="31"/>
      <c r="E60" s="23"/>
    </row>
    <row r="61" spans="1:5" ht="14" x14ac:dyDescent="0.15">
      <c r="A61" s="58" t="s">
        <v>249</v>
      </c>
      <c r="B61" s="25" t="s">
        <v>250</v>
      </c>
      <c r="C61" s="25" t="s">
        <v>186</v>
      </c>
      <c r="D61" s="31"/>
      <c r="E61" s="23"/>
    </row>
    <row r="62" spans="1:5" ht="14" x14ac:dyDescent="0.15">
      <c r="A62" s="58" t="s">
        <v>251</v>
      </c>
      <c r="B62" s="25" t="s">
        <v>252</v>
      </c>
      <c r="C62" s="25" t="s">
        <v>253</v>
      </c>
      <c r="D62" s="31">
        <v>31.66</v>
      </c>
      <c r="E62" s="23">
        <v>3</v>
      </c>
    </row>
    <row r="63" spans="1:5" ht="14" x14ac:dyDescent="0.15">
      <c r="A63" s="58" t="s">
        <v>251</v>
      </c>
      <c r="B63" s="25" t="s">
        <v>254</v>
      </c>
      <c r="C63" s="25" t="s">
        <v>165</v>
      </c>
      <c r="D63" s="31">
        <v>31.66</v>
      </c>
      <c r="E63" s="23">
        <v>3</v>
      </c>
    </row>
    <row r="64" spans="1:5" ht="14" x14ac:dyDescent="0.15">
      <c r="A64" s="58" t="s">
        <v>255</v>
      </c>
      <c r="B64" s="25" t="s">
        <v>256</v>
      </c>
      <c r="C64" s="25" t="s">
        <v>253</v>
      </c>
      <c r="D64" s="31"/>
      <c r="E64" s="23"/>
    </row>
    <row r="65" spans="1:5" ht="14" x14ac:dyDescent="0.15">
      <c r="A65" s="58" t="s">
        <v>255</v>
      </c>
      <c r="B65" s="25" t="s">
        <v>257</v>
      </c>
      <c r="C65" s="25" t="s">
        <v>165</v>
      </c>
      <c r="D65" s="31"/>
      <c r="E65" s="23"/>
    </row>
    <row r="66" spans="1:5" ht="14" x14ac:dyDescent="0.15">
      <c r="A66" s="58" t="s">
        <v>258</v>
      </c>
      <c r="B66" s="25" t="s">
        <v>259</v>
      </c>
      <c r="C66" s="25" t="s">
        <v>134</v>
      </c>
      <c r="D66" s="31"/>
      <c r="E66" s="23"/>
    </row>
    <row r="67" spans="1:5" ht="14" x14ac:dyDescent="0.15">
      <c r="A67" s="58" t="s">
        <v>260</v>
      </c>
      <c r="B67" s="25" t="s">
        <v>261</v>
      </c>
      <c r="C67" s="25" t="s">
        <v>134</v>
      </c>
      <c r="D67" s="31"/>
      <c r="E67" s="23"/>
    </row>
    <row r="68" spans="1:5" ht="14" x14ac:dyDescent="0.15">
      <c r="A68" s="58" t="s">
        <v>262</v>
      </c>
      <c r="B68" s="25" t="s">
        <v>263</v>
      </c>
      <c r="C68" s="25" t="s">
        <v>134</v>
      </c>
      <c r="D68" s="31"/>
      <c r="E68" s="23"/>
    </row>
    <row r="69" spans="1:5" ht="14" x14ac:dyDescent="0.15">
      <c r="A69" s="58" t="s">
        <v>264</v>
      </c>
      <c r="B69" s="25" t="s">
        <v>265</v>
      </c>
      <c r="C69" s="25" t="s">
        <v>134</v>
      </c>
      <c r="D69" s="31"/>
      <c r="E69" s="23"/>
    </row>
    <row r="70" spans="1:5" ht="16" x14ac:dyDescent="0.2">
      <c r="A70" s="60" t="s">
        <v>266</v>
      </c>
      <c r="B70" s="61"/>
      <c r="C70" s="26"/>
      <c r="D70" s="32"/>
      <c r="E70" s="23"/>
    </row>
    <row r="71" spans="1:5" ht="14" x14ac:dyDescent="0.15">
      <c r="A71" s="58" t="s">
        <v>267</v>
      </c>
      <c r="B71" s="25" t="s">
        <v>268</v>
      </c>
      <c r="C71" s="25" t="s">
        <v>168</v>
      </c>
      <c r="D71" s="31"/>
      <c r="E71" s="23"/>
    </row>
    <row r="72" spans="1:5" ht="14" x14ac:dyDescent="0.15">
      <c r="A72" s="58" t="s">
        <v>269</v>
      </c>
      <c r="B72" s="25" t="s">
        <v>270</v>
      </c>
      <c r="C72" s="25" t="s">
        <v>271</v>
      </c>
      <c r="D72" s="31"/>
      <c r="E72" s="23"/>
    </row>
    <row r="73" spans="1:5" ht="14" x14ac:dyDescent="0.15">
      <c r="A73" s="58" t="s">
        <v>272</v>
      </c>
      <c r="B73" s="25" t="s">
        <v>273</v>
      </c>
      <c r="C73" s="25" t="s">
        <v>274</v>
      </c>
      <c r="D73" s="31"/>
      <c r="E73" s="23"/>
    </row>
    <row r="74" spans="1:5" x14ac:dyDescent="0.15">
      <c r="A74" s="58" t="s">
        <v>275</v>
      </c>
      <c r="B74" s="25" t="s">
        <v>276</v>
      </c>
      <c r="C74" s="25" t="s">
        <v>274</v>
      </c>
      <c r="D74" s="31">
        <v>44.68</v>
      </c>
      <c r="E74" s="27" t="s">
        <v>291</v>
      </c>
    </row>
    <row r="75" spans="1:5" ht="14" x14ac:dyDescent="0.15">
      <c r="A75" s="58" t="s">
        <v>277</v>
      </c>
      <c r="B75" s="25" t="s">
        <v>278</v>
      </c>
      <c r="C75" s="25" t="s">
        <v>274</v>
      </c>
      <c r="D75" s="31"/>
      <c r="E75" s="23"/>
    </row>
    <row r="76" spans="1:5" ht="14" x14ac:dyDescent="0.15">
      <c r="A76" s="58" t="s">
        <v>279</v>
      </c>
      <c r="B76" s="25" t="s">
        <v>280</v>
      </c>
      <c r="C76" s="25" t="s">
        <v>281</v>
      </c>
      <c r="D76" s="31"/>
      <c r="E76" s="23"/>
    </row>
    <row r="77" spans="1:5" ht="14" x14ac:dyDescent="0.15">
      <c r="A77" s="58" t="s">
        <v>282</v>
      </c>
      <c r="B77" s="25" t="s">
        <v>283</v>
      </c>
      <c r="C77" s="25" t="s">
        <v>281</v>
      </c>
      <c r="D77" s="31"/>
      <c r="E77" s="23"/>
    </row>
    <row r="78" spans="1:5" ht="14" x14ac:dyDescent="0.15">
      <c r="A78" s="58" t="s">
        <v>284</v>
      </c>
      <c r="B78" s="25" t="s">
        <v>285</v>
      </c>
      <c r="C78" s="25" t="s">
        <v>129</v>
      </c>
      <c r="D78" s="31"/>
      <c r="E78" s="23"/>
    </row>
    <row r="79" spans="1:5" ht="14" x14ac:dyDescent="0.15">
      <c r="A79" s="58" t="s">
        <v>286</v>
      </c>
      <c r="B79" s="25" t="s">
        <v>287</v>
      </c>
      <c r="C79" s="25" t="s">
        <v>274</v>
      </c>
      <c r="D79" s="31"/>
      <c r="E79" s="23"/>
    </row>
  </sheetData>
  <mergeCells count="1">
    <mergeCell ref="A1:B1"/>
  </mergeCells>
  <pageMargins left="0.31496062992125984" right="0.31496062992125984" top="0.55118110236220474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8"/>
  <sheetViews>
    <sheetView zoomScaleNormal="100" workbookViewId="0">
      <selection activeCell="J23" sqref="J23"/>
    </sheetView>
  </sheetViews>
  <sheetFormatPr baseColWidth="10" defaultColWidth="9" defaultRowHeight="13" x14ac:dyDescent="0.15"/>
  <cols>
    <col min="1" max="1" width="9.3984375" style="56"/>
    <col min="2" max="2" width="94.3984375" bestFit="1" customWidth="1"/>
    <col min="3" max="3" width="18" bestFit="1" customWidth="1"/>
  </cols>
  <sheetData>
    <row r="2" spans="1:4" x14ac:dyDescent="0.15">
      <c r="A2" s="54" t="s">
        <v>301</v>
      </c>
      <c r="B2" s="49" t="s">
        <v>300</v>
      </c>
      <c r="C2" s="49" t="s">
        <v>302</v>
      </c>
      <c r="D2" s="1"/>
    </row>
    <row r="3" spans="1:4" ht="41.25" customHeight="1" x14ac:dyDescent="0.15">
      <c r="A3" s="71">
        <v>392</v>
      </c>
      <c r="B3" s="72" t="s">
        <v>304</v>
      </c>
      <c r="C3" s="70">
        <v>110</v>
      </c>
      <c r="D3" s="70">
        <f>C3*1.17/1.2</f>
        <v>107.25</v>
      </c>
    </row>
    <row r="4" spans="1:4" ht="47.25" customHeight="1" x14ac:dyDescent="0.15">
      <c r="A4" s="71" t="s">
        <v>321</v>
      </c>
      <c r="B4" s="73" t="s">
        <v>295</v>
      </c>
      <c r="C4" s="70">
        <v>180</v>
      </c>
      <c r="D4" s="70">
        <f>C4*1.17/1.2</f>
        <v>175.5</v>
      </c>
    </row>
    <row r="5" spans="1:4" x14ac:dyDescent="0.15">
      <c r="A5" s="71" t="s">
        <v>322</v>
      </c>
      <c r="B5" s="74" t="s">
        <v>296</v>
      </c>
      <c r="C5" s="47">
        <v>80</v>
      </c>
      <c r="D5" s="70">
        <f>C5*1.17/1.2</f>
        <v>78</v>
      </c>
    </row>
    <row r="6" spans="1:4" x14ac:dyDescent="0.15">
      <c r="A6" s="46"/>
      <c r="B6" s="44"/>
      <c r="C6" s="47"/>
      <c r="D6" s="48"/>
    </row>
    <row r="7" spans="1:4" x14ac:dyDescent="0.15">
      <c r="A7" s="55"/>
      <c r="B7" s="24" t="s">
        <v>297</v>
      </c>
      <c r="C7" s="51"/>
      <c r="D7" s="52"/>
    </row>
    <row r="8" spans="1:4" x14ac:dyDescent="0.15">
      <c r="A8" s="55"/>
      <c r="B8" s="53" t="s">
        <v>299</v>
      </c>
      <c r="C8" s="50"/>
      <c r="D8" s="45" t="s">
        <v>303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Eurofarm </vt:lpstr>
      <vt:lpstr>Kontrole i kalibratori </vt:lpstr>
      <vt:lpstr>Tecnosti za BT1500</vt:lpstr>
      <vt:lpstr>'Eurofarm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Broma bel price list 11-12-09x</dc:title>
  <dc:creator>neuhofm</dc:creator>
  <cp:lastModifiedBy>Zoran Mladenovic</cp:lastModifiedBy>
  <cp:lastPrinted>2013-03-27T14:40:09Z</cp:lastPrinted>
  <dcterms:created xsi:type="dcterms:W3CDTF">2011-12-23T08:38:29Z</dcterms:created>
  <dcterms:modified xsi:type="dcterms:W3CDTF">2021-12-15T22:24:53Z</dcterms:modified>
</cp:coreProperties>
</file>